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225" tabRatio="702" activeTab="0"/>
  </bookViews>
  <sheets>
    <sheet name="LÍQUIDOS DE GAS NATURAL" sheetId="1" r:id="rId1"/>
  </sheets>
  <definedNames>
    <definedName name="_xlnm.Print_Area" localSheetId="0">'LÍQUIDOS DE GAS NATURAL'!$D$4:$IU$77</definedName>
  </definedNames>
  <calcPr fullCalcOnLoad="1"/>
</workbook>
</file>

<file path=xl/sharedStrings.xml><?xml version="1.0" encoding="utf-8"?>
<sst xmlns="http://schemas.openxmlformats.org/spreadsheetml/2006/main" count="272" uniqueCount="51">
  <si>
    <t>ENERO</t>
  </si>
  <si>
    <t>JULIO</t>
  </si>
  <si>
    <t>AGOSTO</t>
  </si>
  <si>
    <t>SETIEMBRE</t>
  </si>
  <si>
    <t>OCTUBRE</t>
  </si>
  <si>
    <t>NOVIEMBRE</t>
  </si>
  <si>
    <t>DICIEMBRE</t>
  </si>
  <si>
    <t>Z-2B</t>
  </si>
  <si>
    <t>FEBRERO</t>
  </si>
  <si>
    <t>AGUAYTIA</t>
  </si>
  <si>
    <t>31 C</t>
  </si>
  <si>
    <t>MARZO</t>
  </si>
  <si>
    <t>MAYO</t>
  </si>
  <si>
    <t>JUNIO</t>
  </si>
  <si>
    <t>ZONA</t>
  </si>
  <si>
    <t>UCAYALI</t>
  </si>
  <si>
    <t>CUZCO</t>
  </si>
  <si>
    <t>DEPART.</t>
  </si>
  <si>
    <t>LOTE</t>
  </si>
  <si>
    <t>SEPTIEMBRE</t>
  </si>
  <si>
    <t>ABRIL</t>
  </si>
  <si>
    <t>SELVA SUR</t>
  </si>
  <si>
    <t>COMPAÑÍA</t>
  </si>
  <si>
    <t>DICIEMBRRE</t>
  </si>
  <si>
    <t>SELVA CENTRAL</t>
  </si>
  <si>
    <t>PLUPETROL CORP.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</si>
  <si>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</si>
  <si>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</si>
  <si>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</si>
  <si>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</si>
  <si>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</si>
  <si>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</si>
  <si>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</si>
  <si>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</si>
  <si>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</si>
  <si>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</si>
  <si>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</si>
  <si>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</si>
  <si>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ZÓCALO</t>
  </si>
  <si>
    <t>SAVIA</t>
  </si>
  <si>
    <t>REPSOL</t>
  </si>
  <si>
    <t>TOTAL SELVA (BLS)</t>
  </si>
  <si>
    <t>TOTAL ZÓCALO (BLS)</t>
  </si>
  <si>
    <t>PIURA (1)</t>
  </si>
  <si>
    <t xml:space="preserve">PRODUCCIÓN DE LÍQUIDOS DE GAS NATURAL </t>
  </si>
  <si>
    <t>TOTAL PAIS DE LGN
(BPD)</t>
  </si>
  <si>
    <t>(BARRILES POR DÍA)</t>
  </si>
  <si>
    <t>AGOS</t>
  </si>
  <si>
    <t>SET</t>
  </si>
  <si>
    <t>DIFERENCIA NOV 20 -OCT 20</t>
  </si>
  <si>
    <t>NOVIEMBRE 2020</t>
  </si>
</sst>
</file>

<file path=xl/styles.xml><?xml version="1.0" encoding="utf-8"?>
<styleSheet xmlns="http://schemas.openxmlformats.org/spreadsheetml/2006/main">
  <numFmts count="46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.&quot;#,##0;\-&quot;S/.&quot;#,##0"/>
    <numFmt numFmtId="165" formatCode="&quot;S/.&quot;#,##0;[Red]\-&quot;S/.&quot;#,##0"/>
    <numFmt numFmtId="166" formatCode="&quot;S/.&quot;#,##0.00;\-&quot;S/.&quot;#,##0.00"/>
    <numFmt numFmtId="167" formatCode="&quot;S/.&quot;#,##0.00;[Red]\-&quot;S/.&quot;#,##0.00"/>
    <numFmt numFmtId="168" formatCode="_-&quot;S/.&quot;* #,##0_-;\-&quot;S/.&quot;* #,##0_-;_-&quot;S/.&quot;* &quot;-&quot;_-;_-@_-"/>
    <numFmt numFmtId="169" formatCode="_-&quot;S/.&quot;* #,##0.00_-;\-&quot;S/.&quot;* #,##0.00_-;_-&quot;S/.&quot;* &quot;-&quot;??_-;_-@_-"/>
    <numFmt numFmtId="170" formatCode="&quot;S/&quot;\ #,##0;&quot;S/&quot;\ \-#,##0"/>
    <numFmt numFmtId="171" formatCode="&quot;S/&quot;\ #,##0;[Red]&quot;S/&quot;\ \-#,##0"/>
    <numFmt numFmtId="172" formatCode="&quot;S/&quot;\ #,##0.00;&quot;S/&quot;\ \-#,##0.00"/>
    <numFmt numFmtId="173" formatCode="&quot;S/&quot;\ #,##0.00;[Red]&quot;S/&quot;\ \-#,##0.00"/>
    <numFmt numFmtId="174" formatCode="_ &quot;S/&quot;\ * #,##0_ ;_ &quot;S/&quot;\ * \-#,##0_ ;_ &quot;S/&quot;\ * &quot;-&quot;_ ;_ @_ "/>
    <numFmt numFmtId="175" formatCode="_ * #,##0_ ;_ * \-#,##0_ ;_ * &quot;-&quot;_ ;_ @_ "/>
    <numFmt numFmtId="176" formatCode="_ &quot;S/&quot;\ * #,##0.00_ ;_ &quot;S/&quot;\ * \-#,##0.00_ ;_ &quot;S/&quot;\ * &quot;-&quot;??_ ;_ @_ "/>
    <numFmt numFmtId="177" formatCode="_ * #,##0.00_ ;_ * \-#,##0.00_ ;_ * &quot;-&quot;??_ ;_ @_ 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S/.&quot;\ #,##0;&quot;S/.&quot;\ \-#,##0"/>
    <numFmt numFmtId="187" formatCode="&quot;S/.&quot;\ #,##0;[Red]&quot;S/.&quot;\ \-#,##0"/>
    <numFmt numFmtId="188" formatCode="&quot;S/.&quot;\ #,##0.00;&quot;S/.&quot;\ \-#,##0.00"/>
    <numFmt numFmtId="189" formatCode="&quot;S/.&quot;\ #,##0.00;[Red]&quot;S/.&quot;\ \-#,##0.00"/>
    <numFmt numFmtId="190" formatCode="_ &quot;S/.&quot;\ * #,##0_ ;_ &quot;S/.&quot;\ * \-#,##0_ ;_ &quot;S/.&quot;\ * &quot;-&quot;_ ;_ @_ "/>
    <numFmt numFmtId="191" formatCode="_ &quot;S/.&quot;\ * #,##0.00_ ;_ &quot;S/.&quot;\ * \-#,##0.00_ ;_ &quot;S/.&quot;\ * &quot;-&quot;??_ ;_ @_ "/>
    <numFmt numFmtId="192" formatCode="_-* #,##0.00\ _S_/_._-;\-* #,##0.00\ _S_/_._-;_-* &quot;-&quot;??\ _S_/_._-;_-@_-"/>
    <numFmt numFmtId="193" formatCode="#,##0.0"/>
    <numFmt numFmtId="194" formatCode="#,##0.0000"/>
    <numFmt numFmtId="195" formatCode="#,##0.00000"/>
    <numFmt numFmtId="196" formatCode="_-* #,##0.000\ _S_/_._-;\-* #,##0.000\ _S_/_._-;_-* &quot;-&quot;??\ _S_/_._-;_-@_-"/>
    <numFmt numFmtId="197" formatCode="_-* #,##0.0\ _S_/_._-;\-* #,##0.0\ _S_/_._-;_-* &quot;-&quot;??\ _S_/_._-;_-@_-"/>
    <numFmt numFmtId="198" formatCode="_-* #,##0\ _S_/_._-;\-* #,##0\ _S_/_._-;_-* &quot;-&quot;??\ _S_/_._-;_-@_-"/>
    <numFmt numFmtId="199" formatCode="_-* #,##0.0000\ _S_/_._-;\-* #,##0.0000\ _S_/_._-;_-* &quot;-&quot;??\ _S_/_._-;_-@_-"/>
    <numFmt numFmtId="200" formatCode="_(* #,##0.000_);_(* \(#,##0.000\);_(* &quot;-&quot;???_);_(@_)"/>
    <numFmt numFmtId="201" formatCode="#,##0.000"/>
  </numFmts>
  <fonts count="5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9"/>
      <name val="Calibri"/>
      <family val="2"/>
    </font>
    <font>
      <sz val="11"/>
      <color indexed="56"/>
      <name val="Calibri"/>
      <family val="2"/>
    </font>
    <font>
      <sz val="12"/>
      <name val="Calibri"/>
      <family val="2"/>
    </font>
    <font>
      <i/>
      <sz val="10"/>
      <name val="Calibri"/>
      <family val="2"/>
    </font>
    <font>
      <sz val="8"/>
      <name val="Calibri"/>
      <family val="2"/>
    </font>
    <font>
      <sz val="14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b/>
      <sz val="16"/>
      <name val="Calibri"/>
      <family val="2"/>
    </font>
    <font>
      <sz val="10"/>
      <color indexed="8"/>
      <name val="Calibri"/>
      <family val="0"/>
    </font>
    <font>
      <b/>
      <sz val="13"/>
      <color indexed="8"/>
      <name val="Calibri"/>
      <family val="0"/>
    </font>
    <font>
      <b/>
      <sz val="11"/>
      <color indexed="8"/>
      <name val="Arial"/>
      <family val="0"/>
    </font>
    <font>
      <sz val="10.5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206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192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211">
    <xf numFmtId="0" fontId="0" fillId="0" borderId="0" xfId="0" applyAlignment="1">
      <alignment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center"/>
    </xf>
    <xf numFmtId="3" fontId="18" fillId="33" borderId="0" xfId="0" applyNumberFormat="1" applyFont="1" applyFill="1" applyAlignment="1">
      <alignment/>
    </xf>
    <xf numFmtId="17" fontId="18" fillId="33" borderId="0" xfId="0" applyNumberFormat="1" applyFont="1" applyFill="1" applyAlignment="1">
      <alignment horizontal="center"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2" fontId="18" fillId="33" borderId="0" xfId="0" applyNumberFormat="1" applyFont="1" applyFill="1" applyBorder="1" applyAlignment="1">
      <alignment horizontal="center" vertical="center"/>
    </xf>
    <xf numFmtId="2" fontId="18" fillId="33" borderId="0" xfId="0" applyNumberFormat="1" applyFont="1" applyFill="1" applyAlignment="1">
      <alignment horizontal="center" vertical="center"/>
    </xf>
    <xf numFmtId="2" fontId="18" fillId="0" borderId="0" xfId="0" applyNumberFormat="1" applyFont="1" applyAlignment="1">
      <alignment horizontal="center" vertical="center"/>
    </xf>
    <xf numFmtId="2" fontId="18" fillId="0" borderId="10" xfId="0" applyNumberFormat="1" applyFont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0" fontId="18" fillId="0" borderId="0" xfId="0" applyFont="1" applyAlignment="1">
      <alignment horizontal="center" vertical="center"/>
    </xf>
    <xf numFmtId="3" fontId="19" fillId="33" borderId="0" xfId="0" applyNumberFormat="1" applyFont="1" applyFill="1" applyBorder="1" applyAlignment="1">
      <alignment horizontal="center"/>
    </xf>
    <xf numFmtId="4" fontId="19" fillId="33" borderId="0" xfId="0" applyNumberFormat="1" applyFont="1" applyFill="1" applyBorder="1" applyAlignment="1">
      <alignment horizontal="center" vertical="center"/>
    </xf>
    <xf numFmtId="0" fontId="20" fillId="33" borderId="0" xfId="0" applyFont="1" applyFill="1" applyAlignment="1">
      <alignment/>
    </xf>
    <xf numFmtId="0" fontId="18" fillId="33" borderId="0" xfId="0" applyFont="1" applyFill="1" applyBorder="1" applyAlignment="1">
      <alignment horizontal="center"/>
    </xf>
    <xf numFmtId="0" fontId="18" fillId="33" borderId="0" xfId="0" applyFont="1" applyFill="1" applyBorder="1" applyAlignment="1">
      <alignment/>
    </xf>
    <xf numFmtId="3" fontId="18" fillId="33" borderId="0" xfId="0" applyNumberFormat="1" applyFont="1" applyFill="1" applyBorder="1" applyAlignment="1">
      <alignment/>
    </xf>
    <xf numFmtId="0" fontId="52" fillId="33" borderId="0" xfId="0" applyFont="1" applyFill="1" applyAlignment="1">
      <alignment/>
    </xf>
    <xf numFmtId="0" fontId="19" fillId="33" borderId="0" xfId="0" applyFont="1" applyFill="1" applyAlignment="1">
      <alignment/>
    </xf>
    <xf numFmtId="3" fontId="19" fillId="33" borderId="0" xfId="0" applyNumberFormat="1" applyFont="1" applyFill="1" applyAlignment="1">
      <alignment horizontal="center"/>
    </xf>
    <xf numFmtId="193" fontId="19" fillId="33" borderId="0" xfId="0" applyNumberFormat="1" applyFont="1" applyFill="1" applyAlignment="1">
      <alignment/>
    </xf>
    <xf numFmtId="3" fontId="19" fillId="33" borderId="0" xfId="0" applyNumberFormat="1" applyFont="1" applyFill="1" applyAlignment="1">
      <alignment/>
    </xf>
    <xf numFmtId="195" fontId="19" fillId="33" borderId="0" xfId="0" applyNumberFormat="1" applyFont="1" applyFill="1" applyAlignment="1">
      <alignment/>
    </xf>
    <xf numFmtId="49" fontId="18" fillId="33" borderId="0" xfId="0" applyNumberFormat="1" applyFont="1" applyFill="1" applyAlignment="1">
      <alignment/>
    </xf>
    <xf numFmtId="199" fontId="18" fillId="33" borderId="0" xfId="47" applyNumberFormat="1" applyFont="1" applyFill="1" applyAlignment="1">
      <alignment/>
    </xf>
    <xf numFmtId="198" fontId="18" fillId="33" borderId="0" xfId="47" applyNumberFormat="1" applyFont="1" applyFill="1" applyAlignment="1">
      <alignment/>
    </xf>
    <xf numFmtId="197" fontId="18" fillId="33" borderId="0" xfId="47" applyNumberFormat="1" applyFont="1" applyFill="1" applyAlignment="1">
      <alignment/>
    </xf>
    <xf numFmtId="196" fontId="18" fillId="33" borderId="0" xfId="47" applyNumberFormat="1" applyFont="1" applyFill="1" applyAlignment="1">
      <alignment/>
    </xf>
    <xf numFmtId="196" fontId="22" fillId="33" borderId="0" xfId="47" applyNumberFormat="1" applyFont="1" applyFill="1" applyAlignment="1">
      <alignment/>
    </xf>
    <xf numFmtId="194" fontId="22" fillId="33" borderId="0" xfId="0" applyNumberFormat="1" applyFont="1" applyFill="1" applyAlignment="1">
      <alignment/>
    </xf>
    <xf numFmtId="0" fontId="22" fillId="33" borderId="0" xfId="0" applyFont="1" applyFill="1" applyAlignment="1">
      <alignment/>
    </xf>
    <xf numFmtId="3" fontId="22" fillId="33" borderId="0" xfId="0" applyNumberFormat="1" applyFont="1" applyFill="1" applyAlignment="1">
      <alignment/>
    </xf>
    <xf numFmtId="4" fontId="18" fillId="33" borderId="0" xfId="0" applyNumberFormat="1" applyFont="1" applyFill="1" applyAlignment="1">
      <alignment/>
    </xf>
    <xf numFmtId="4" fontId="22" fillId="33" borderId="0" xfId="0" applyNumberFormat="1" applyFont="1" applyFill="1" applyAlignment="1">
      <alignment/>
    </xf>
    <xf numFmtId="200" fontId="18" fillId="33" borderId="0" xfId="0" applyNumberFormat="1" applyFont="1" applyFill="1" applyAlignment="1">
      <alignment/>
    </xf>
    <xf numFmtId="0" fontId="18" fillId="33" borderId="0" xfId="0" applyFont="1" applyFill="1" applyAlignment="1">
      <alignment horizontal="right"/>
    </xf>
    <xf numFmtId="0" fontId="23" fillId="33" borderId="0" xfId="0" applyFont="1" applyFill="1" applyAlignment="1">
      <alignment/>
    </xf>
    <xf numFmtId="17" fontId="18" fillId="33" borderId="0" xfId="0" applyNumberFormat="1" applyFont="1" applyFill="1" applyAlignment="1">
      <alignment/>
    </xf>
    <xf numFmtId="17" fontId="24" fillId="33" borderId="0" xfId="0" applyNumberFormat="1" applyFont="1" applyFill="1" applyAlignment="1">
      <alignment/>
    </xf>
    <xf numFmtId="14" fontId="18" fillId="33" borderId="0" xfId="0" applyNumberFormat="1" applyFont="1" applyFill="1" applyAlignment="1">
      <alignment/>
    </xf>
    <xf numFmtId="2" fontId="22" fillId="0" borderId="11" xfId="0" applyNumberFormat="1" applyFont="1" applyFill="1" applyBorder="1" applyAlignment="1">
      <alignment horizontal="center" vertical="center"/>
    </xf>
    <xf numFmtId="2" fontId="22" fillId="0" borderId="10" xfId="0" applyNumberFormat="1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/>
    </xf>
    <xf numFmtId="3" fontId="22" fillId="0" borderId="11" xfId="0" applyNumberFormat="1" applyFont="1" applyFill="1" applyBorder="1" applyAlignment="1">
      <alignment horizontal="center" vertical="center"/>
    </xf>
    <xf numFmtId="0" fontId="22" fillId="33" borderId="0" xfId="0" applyFont="1" applyFill="1" applyAlignment="1">
      <alignment horizontal="center"/>
    </xf>
    <xf numFmtId="0" fontId="22" fillId="33" borderId="0" xfId="0" applyFont="1" applyFill="1" applyBorder="1" applyAlignment="1">
      <alignment horizontal="center"/>
    </xf>
    <xf numFmtId="17" fontId="22" fillId="33" borderId="0" xfId="0" applyNumberFormat="1" applyFont="1" applyFill="1" applyBorder="1" applyAlignment="1">
      <alignment horizontal="center"/>
    </xf>
    <xf numFmtId="2" fontId="22" fillId="33" borderId="0" xfId="0" applyNumberFormat="1" applyFont="1" applyFill="1" applyAlignment="1">
      <alignment horizontal="center"/>
    </xf>
    <xf numFmtId="17" fontId="25" fillId="33" borderId="0" xfId="0" applyNumberFormat="1" applyFont="1" applyFill="1" applyAlignment="1" quotePrefix="1">
      <alignment horizontal="center"/>
    </xf>
    <xf numFmtId="2" fontId="25" fillId="33" borderId="0" xfId="0" applyNumberFormat="1" applyFont="1" applyFill="1" applyAlignment="1" quotePrefix="1">
      <alignment horizontal="center"/>
    </xf>
    <xf numFmtId="3" fontId="25" fillId="33" borderId="0" xfId="0" applyNumberFormat="1" applyFont="1" applyFill="1" applyAlignment="1" quotePrefix="1">
      <alignment horizontal="center"/>
    </xf>
    <xf numFmtId="17" fontId="22" fillId="33" borderId="0" xfId="0" applyNumberFormat="1" applyFont="1" applyFill="1" applyAlignment="1">
      <alignment horizontal="center"/>
    </xf>
    <xf numFmtId="0" fontId="19" fillId="0" borderId="10" xfId="0" applyFont="1" applyFill="1" applyBorder="1" applyAlignment="1">
      <alignment horizontal="center" vertical="center"/>
    </xf>
    <xf numFmtId="0" fontId="22" fillId="34" borderId="10" xfId="0" applyFont="1" applyFill="1" applyBorder="1" applyAlignment="1">
      <alignment horizontal="center" vertical="center"/>
    </xf>
    <xf numFmtId="2" fontId="19" fillId="10" borderId="10" xfId="0" applyNumberFormat="1" applyFont="1" applyFill="1" applyBorder="1" applyAlignment="1">
      <alignment horizontal="center" vertical="center"/>
    </xf>
    <xf numFmtId="2" fontId="22" fillId="33" borderId="10" xfId="0" applyNumberFormat="1" applyFont="1" applyFill="1" applyBorder="1" applyAlignment="1">
      <alignment horizontal="center" vertical="center"/>
    </xf>
    <xf numFmtId="1" fontId="22" fillId="33" borderId="10" xfId="0" applyNumberFormat="1" applyFont="1" applyFill="1" applyBorder="1" applyAlignment="1">
      <alignment horizontal="center" vertical="center"/>
    </xf>
    <xf numFmtId="2" fontId="19" fillId="10" borderId="10" xfId="0" applyNumberFormat="1" applyFont="1" applyFill="1" applyBorder="1" applyAlignment="1">
      <alignment horizontal="center" vertical="center" wrapText="1"/>
    </xf>
    <xf numFmtId="2" fontId="22" fillId="35" borderId="11" xfId="0" applyNumberFormat="1" applyFont="1" applyFill="1" applyBorder="1" applyAlignment="1">
      <alignment horizontal="center" vertical="center"/>
    </xf>
    <xf numFmtId="3" fontId="22" fillId="35" borderId="10" xfId="0" applyNumberFormat="1" applyFont="1" applyFill="1" applyBorder="1" applyAlignment="1">
      <alignment horizontal="center" vertical="center"/>
    </xf>
    <xf numFmtId="0" fontId="19" fillId="13" borderId="10" xfId="0" applyFont="1" applyFill="1" applyBorder="1" applyAlignment="1">
      <alignment horizontal="center" vertical="center"/>
    </xf>
    <xf numFmtId="0" fontId="22" fillId="33" borderId="10" xfId="0" applyFont="1" applyFill="1" applyBorder="1" applyAlignment="1">
      <alignment horizontal="left" vertical="center"/>
    </xf>
    <xf numFmtId="0" fontId="22" fillId="33" borderId="10" xfId="0" applyFont="1" applyFill="1" applyBorder="1" applyAlignment="1">
      <alignment horizontal="center" vertical="center"/>
    </xf>
    <xf numFmtId="2" fontId="22" fillId="36" borderId="10" xfId="0" applyNumberFormat="1" applyFont="1" applyFill="1" applyBorder="1" applyAlignment="1">
      <alignment horizontal="left" vertical="center"/>
    </xf>
    <xf numFmtId="2" fontId="22" fillId="36" borderId="10" xfId="0" applyNumberFormat="1" applyFont="1" applyFill="1" applyBorder="1" applyAlignment="1">
      <alignment horizontal="center" vertical="center"/>
    </xf>
    <xf numFmtId="3" fontId="22" fillId="36" borderId="10" xfId="0" applyNumberFormat="1" applyFont="1" applyFill="1" applyBorder="1" applyAlignment="1">
      <alignment horizontal="center" vertical="center"/>
    </xf>
    <xf numFmtId="3" fontId="19" fillId="33" borderId="0" xfId="0" applyNumberFormat="1" applyFont="1" applyFill="1" applyBorder="1" applyAlignment="1">
      <alignment horizontal="center" vertical="center"/>
    </xf>
    <xf numFmtId="0" fontId="19" fillId="33" borderId="0" xfId="0" applyFont="1" applyFill="1" applyBorder="1" applyAlignment="1">
      <alignment horizontal="left" vertical="center"/>
    </xf>
    <xf numFmtId="3" fontId="19" fillId="33" borderId="0" xfId="0" applyNumberFormat="1" applyFont="1" applyFill="1" applyBorder="1" applyAlignment="1">
      <alignment vertical="center"/>
    </xf>
    <xf numFmtId="2" fontId="22" fillId="33" borderId="0" xfId="0" applyNumberFormat="1" applyFont="1" applyFill="1" applyBorder="1" applyAlignment="1">
      <alignment horizontal="center"/>
    </xf>
    <xf numFmtId="2" fontId="18" fillId="0" borderId="12" xfId="0" applyNumberFormat="1" applyFont="1" applyBorder="1" applyAlignment="1">
      <alignment horizontal="center" vertical="center"/>
    </xf>
    <xf numFmtId="2" fontId="19" fillId="13" borderId="12" xfId="0" applyNumberFormat="1" applyFont="1" applyFill="1" applyBorder="1" applyAlignment="1">
      <alignment horizontal="left" vertical="center"/>
    </xf>
    <xf numFmtId="0" fontId="18" fillId="0" borderId="13" xfId="0" applyFont="1" applyBorder="1" applyAlignment="1">
      <alignment horizontal="center" vertical="center"/>
    </xf>
    <xf numFmtId="3" fontId="19" fillId="12" borderId="13" xfId="0" applyNumberFormat="1" applyFont="1" applyFill="1" applyBorder="1" applyAlignment="1">
      <alignment horizontal="center" vertical="center"/>
    </xf>
    <xf numFmtId="2" fontId="18" fillId="0" borderId="0" xfId="0" applyNumberFormat="1" applyFont="1" applyFill="1" applyBorder="1" applyAlignment="1">
      <alignment horizontal="center" vertical="center"/>
    </xf>
    <xf numFmtId="2" fontId="19" fillId="0" borderId="0" xfId="0" applyNumberFormat="1" applyFont="1" applyFill="1" applyBorder="1" applyAlignment="1">
      <alignment horizontal="left" vertical="center"/>
    </xf>
    <xf numFmtId="2" fontId="22" fillId="0" borderId="0" xfId="0" applyNumberFormat="1" applyFont="1" applyFill="1" applyBorder="1" applyAlignment="1">
      <alignment horizontal="left" vertical="center"/>
    </xf>
    <xf numFmtId="2" fontId="22" fillId="0" borderId="0" xfId="0" applyNumberFormat="1" applyFont="1" applyFill="1" applyBorder="1" applyAlignment="1">
      <alignment horizontal="center" vertical="center"/>
    </xf>
    <xf numFmtId="3" fontId="22" fillId="0" borderId="0" xfId="0" applyNumberFormat="1" applyFont="1" applyFill="1" applyBorder="1" applyAlignment="1">
      <alignment horizontal="center" vertical="center"/>
    </xf>
    <xf numFmtId="3" fontId="22" fillId="34" borderId="10" xfId="0" applyNumberFormat="1" applyFont="1" applyFill="1" applyBorder="1" applyAlignment="1">
      <alignment horizontal="center" vertical="center"/>
    </xf>
    <xf numFmtId="2" fontId="22" fillId="35" borderId="10" xfId="0" applyNumberFormat="1" applyFont="1" applyFill="1" applyBorder="1" applyAlignment="1">
      <alignment horizontal="center" vertical="center"/>
    </xf>
    <xf numFmtId="2" fontId="22" fillId="33" borderId="10" xfId="0" applyNumberFormat="1" applyFont="1" applyFill="1" applyBorder="1" applyAlignment="1">
      <alignment horizontal="left" vertical="center"/>
    </xf>
    <xf numFmtId="3" fontId="22" fillId="34" borderId="10" xfId="0" applyNumberFormat="1" applyFont="1" applyFill="1" applyBorder="1" applyAlignment="1">
      <alignment horizontal="center" vertical="center"/>
    </xf>
    <xf numFmtId="3" fontId="22" fillId="37" borderId="10" xfId="0" applyNumberFormat="1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/>
    </xf>
    <xf numFmtId="1" fontId="22" fillId="0" borderId="10" xfId="0" applyNumberFormat="1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/>
    </xf>
    <xf numFmtId="3" fontId="22" fillId="34" borderId="10" xfId="0" applyNumberFormat="1" applyFont="1" applyFill="1" applyBorder="1" applyAlignment="1">
      <alignment horizontal="center" vertical="center"/>
    </xf>
    <xf numFmtId="3" fontId="22" fillId="34" borderId="10" xfId="0" applyNumberFormat="1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/>
    </xf>
    <xf numFmtId="3" fontId="22" fillId="34" borderId="10" xfId="0" applyNumberFormat="1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/>
    </xf>
    <xf numFmtId="3" fontId="22" fillId="34" borderId="10" xfId="0" applyNumberFormat="1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/>
    </xf>
    <xf numFmtId="3" fontId="22" fillId="34" borderId="10" xfId="0" applyNumberFormat="1" applyFont="1" applyFill="1" applyBorder="1" applyAlignment="1">
      <alignment horizontal="center" vertical="center"/>
    </xf>
    <xf numFmtId="1" fontId="53" fillId="34" borderId="14" xfId="0" applyNumberFormat="1" applyFont="1" applyFill="1" applyBorder="1" applyAlignment="1">
      <alignment vertical="center" wrapText="1"/>
    </xf>
    <xf numFmtId="1" fontId="53" fillId="34" borderId="15" xfId="0" applyNumberFormat="1" applyFont="1" applyFill="1" applyBorder="1" applyAlignment="1">
      <alignment vertical="center" wrapText="1"/>
    </xf>
    <xf numFmtId="3" fontId="22" fillId="34" borderId="10" xfId="0" applyNumberFormat="1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/>
    </xf>
    <xf numFmtId="3" fontId="22" fillId="34" borderId="10" xfId="0" applyNumberFormat="1" applyFont="1" applyFill="1" applyBorder="1" applyAlignment="1">
      <alignment horizontal="center" vertical="center"/>
    </xf>
    <xf numFmtId="3" fontId="19" fillId="33" borderId="16" xfId="0" applyNumberFormat="1" applyFont="1" applyFill="1" applyBorder="1" applyAlignment="1">
      <alignment vertical="center"/>
    </xf>
    <xf numFmtId="0" fontId="27" fillId="34" borderId="10" xfId="0" applyFont="1" applyFill="1" applyBorder="1" applyAlignment="1">
      <alignment horizontal="center" vertical="center"/>
    </xf>
    <xf numFmtId="0" fontId="27" fillId="34" borderId="11" xfId="0" applyFont="1" applyFill="1" applyBorder="1" applyAlignment="1">
      <alignment horizontal="center" vertical="center" wrapText="1"/>
    </xf>
    <xf numFmtId="0" fontId="27" fillId="34" borderId="10" xfId="0" applyFont="1" applyFill="1" applyBorder="1" applyAlignment="1">
      <alignment horizontal="center" vertical="center" wrapText="1"/>
    </xf>
    <xf numFmtId="3" fontId="27" fillId="34" borderId="10" xfId="0" applyNumberFormat="1" applyFont="1" applyFill="1" applyBorder="1" applyAlignment="1">
      <alignment horizontal="center" vertical="center" wrapText="1"/>
    </xf>
    <xf numFmtId="3" fontId="27" fillId="34" borderId="13" xfId="0" applyNumberFormat="1" applyFont="1" applyFill="1" applyBorder="1" applyAlignment="1">
      <alignment horizontal="center" vertical="center" wrapText="1"/>
    </xf>
    <xf numFmtId="3" fontId="54" fillId="34" borderId="10" xfId="0" applyNumberFormat="1" applyFont="1" applyFill="1" applyBorder="1" applyAlignment="1">
      <alignment horizontal="center" vertical="center" wrapText="1"/>
    </xf>
    <xf numFmtId="3" fontId="22" fillId="34" borderId="10" xfId="0" applyNumberFormat="1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/>
    </xf>
    <xf numFmtId="3" fontId="22" fillId="34" borderId="10" xfId="0" applyNumberFormat="1" applyFont="1" applyFill="1" applyBorder="1" applyAlignment="1">
      <alignment horizontal="center" vertical="center"/>
    </xf>
    <xf numFmtId="3" fontId="22" fillId="34" borderId="10" xfId="0" applyNumberFormat="1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/>
    </xf>
    <xf numFmtId="3" fontId="22" fillId="34" borderId="10" xfId="0" applyNumberFormat="1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/>
    </xf>
    <xf numFmtId="3" fontId="22" fillId="34" borderId="10" xfId="0" applyNumberFormat="1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/>
    </xf>
    <xf numFmtId="3" fontId="22" fillId="34" borderId="10" xfId="0" applyNumberFormat="1" applyFont="1" applyFill="1" applyBorder="1" applyAlignment="1">
      <alignment horizontal="center" vertical="center"/>
    </xf>
    <xf numFmtId="3" fontId="22" fillId="34" borderId="10" xfId="0" applyNumberFormat="1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/>
    </xf>
    <xf numFmtId="3" fontId="22" fillId="34" borderId="10" xfId="0" applyNumberFormat="1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/>
    </xf>
    <xf numFmtId="3" fontId="22" fillId="34" borderId="10" xfId="0" applyNumberFormat="1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/>
    </xf>
    <xf numFmtId="3" fontId="22" fillId="34" borderId="10" xfId="0" applyNumberFormat="1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/>
    </xf>
    <xf numFmtId="3" fontId="22" fillId="34" borderId="10" xfId="0" applyNumberFormat="1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/>
    </xf>
    <xf numFmtId="3" fontId="22" fillId="34" borderId="10" xfId="0" applyNumberFormat="1" applyFont="1" applyFill="1" applyBorder="1" applyAlignment="1">
      <alignment horizontal="center" vertical="center"/>
    </xf>
    <xf numFmtId="3" fontId="22" fillId="34" borderId="10" xfId="0" applyNumberFormat="1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/>
    </xf>
    <xf numFmtId="3" fontId="22" fillId="34" borderId="10" xfId="0" applyNumberFormat="1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/>
    </xf>
    <xf numFmtId="3" fontId="22" fillId="34" borderId="10" xfId="0" applyNumberFormat="1" applyFont="1" applyFill="1" applyBorder="1" applyAlignment="1">
      <alignment horizontal="center" vertical="center"/>
    </xf>
    <xf numFmtId="3" fontId="22" fillId="34" borderId="10" xfId="0" applyNumberFormat="1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/>
    </xf>
    <xf numFmtId="3" fontId="22" fillId="34" borderId="10" xfId="0" applyNumberFormat="1" applyFont="1" applyFill="1" applyBorder="1" applyAlignment="1">
      <alignment horizontal="center" vertical="center"/>
    </xf>
    <xf numFmtId="3" fontId="22" fillId="34" borderId="10" xfId="0" applyNumberFormat="1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/>
    </xf>
    <xf numFmtId="3" fontId="22" fillId="34" borderId="10" xfId="0" applyNumberFormat="1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/>
    </xf>
    <xf numFmtId="3" fontId="22" fillId="34" borderId="10" xfId="0" applyNumberFormat="1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/>
    </xf>
    <xf numFmtId="3" fontId="22" fillId="34" borderId="10" xfId="0" applyNumberFormat="1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/>
    </xf>
    <xf numFmtId="3" fontId="22" fillId="34" borderId="10" xfId="0" applyNumberFormat="1" applyFont="1" applyFill="1" applyBorder="1" applyAlignment="1">
      <alignment horizontal="center" vertical="center"/>
    </xf>
    <xf numFmtId="3" fontId="22" fillId="34" borderId="10" xfId="0" applyNumberFormat="1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/>
    </xf>
    <xf numFmtId="3" fontId="22" fillId="34" borderId="10" xfId="0" applyNumberFormat="1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/>
    </xf>
    <xf numFmtId="3" fontId="22" fillId="34" borderId="10" xfId="0" applyNumberFormat="1" applyFont="1" applyFill="1" applyBorder="1" applyAlignment="1">
      <alignment horizontal="center" vertical="center"/>
    </xf>
    <xf numFmtId="3" fontId="22" fillId="34" borderId="10" xfId="0" applyNumberFormat="1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/>
    </xf>
    <xf numFmtId="3" fontId="22" fillId="34" borderId="10" xfId="0" applyNumberFormat="1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/>
    </xf>
    <xf numFmtId="3" fontId="22" fillId="34" borderId="10" xfId="0" applyNumberFormat="1" applyFont="1" applyFill="1" applyBorder="1" applyAlignment="1">
      <alignment horizontal="center" vertical="center"/>
    </xf>
    <xf numFmtId="3" fontId="22" fillId="34" borderId="10" xfId="0" applyNumberFormat="1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/>
    </xf>
    <xf numFmtId="3" fontId="22" fillId="34" borderId="10" xfId="0" applyNumberFormat="1" applyFont="1" applyFill="1" applyBorder="1" applyAlignment="1">
      <alignment horizontal="center" vertical="center"/>
    </xf>
    <xf numFmtId="3" fontId="22" fillId="34" borderId="10" xfId="0" applyNumberFormat="1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/>
    </xf>
    <xf numFmtId="3" fontId="22" fillId="34" borderId="10" xfId="0" applyNumberFormat="1" applyFont="1" applyFill="1" applyBorder="1" applyAlignment="1">
      <alignment horizontal="center" vertical="center"/>
    </xf>
    <xf numFmtId="3" fontId="22" fillId="34" borderId="10" xfId="0" applyNumberFormat="1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/>
    </xf>
    <xf numFmtId="0" fontId="27" fillId="34" borderId="10" xfId="0" applyFont="1" applyFill="1" applyBorder="1" applyAlignment="1">
      <alignment horizontal="center" vertical="center"/>
    </xf>
    <xf numFmtId="49" fontId="29" fillId="33" borderId="0" xfId="0" applyNumberFormat="1" applyFont="1" applyFill="1" applyBorder="1" applyAlignment="1">
      <alignment horizontal="center"/>
    </xf>
    <xf numFmtId="49" fontId="29" fillId="33" borderId="0" xfId="0" applyNumberFormat="1" applyFont="1" applyFill="1" applyBorder="1" applyAlignment="1">
      <alignment horizontal="center" vertical="center"/>
    </xf>
    <xf numFmtId="0" fontId="29" fillId="33" borderId="0" xfId="0" applyFont="1" applyFill="1" applyBorder="1" applyAlignment="1">
      <alignment horizontal="center"/>
    </xf>
    <xf numFmtId="0" fontId="22" fillId="33" borderId="17" xfId="0" applyFont="1" applyFill="1" applyBorder="1" applyAlignment="1">
      <alignment horizontal="center"/>
    </xf>
    <xf numFmtId="0" fontId="22" fillId="33" borderId="18" xfId="0" applyFont="1" applyFill="1" applyBorder="1" applyAlignment="1">
      <alignment horizontal="center"/>
    </xf>
    <xf numFmtId="3" fontId="22" fillId="38" borderId="10" xfId="0" applyNumberFormat="1" applyFont="1" applyFill="1" applyBorder="1" applyAlignment="1">
      <alignment horizontal="center" vertical="center"/>
    </xf>
    <xf numFmtId="3" fontId="22" fillId="39" borderId="10" xfId="0" applyNumberFormat="1" applyFont="1" applyFill="1" applyBorder="1" applyAlignment="1">
      <alignment horizontal="center" vertical="center"/>
    </xf>
    <xf numFmtId="1" fontId="22" fillId="0" borderId="10" xfId="0" applyNumberFormat="1" applyFont="1" applyFill="1" applyBorder="1" applyAlignment="1">
      <alignment horizontal="center" vertical="center"/>
    </xf>
    <xf numFmtId="1" fontId="53" fillId="34" borderId="15" xfId="0" applyNumberFormat="1" applyFont="1" applyFill="1" applyBorder="1" applyAlignment="1">
      <alignment horizontal="center" vertical="center" wrapText="1"/>
    </xf>
    <xf numFmtId="1" fontId="53" fillId="34" borderId="11" xfId="0" applyNumberFormat="1" applyFont="1" applyFill="1" applyBorder="1" applyAlignment="1">
      <alignment horizontal="center" vertical="center" wrapText="1"/>
    </xf>
    <xf numFmtId="1" fontId="22" fillId="33" borderId="10" xfId="0" applyNumberFormat="1" applyFont="1" applyFill="1" applyBorder="1" applyAlignment="1">
      <alignment horizontal="center" vertical="center"/>
    </xf>
    <xf numFmtId="1" fontId="22" fillId="34" borderId="10" xfId="0" applyNumberFormat="1" applyFont="1" applyFill="1" applyBorder="1" applyAlignment="1">
      <alignment horizontal="center" vertical="center"/>
    </xf>
    <xf numFmtId="3" fontId="22" fillId="0" borderId="10" xfId="0" applyNumberFormat="1" applyFont="1" applyFill="1" applyBorder="1" applyAlignment="1">
      <alignment horizontal="center" vertical="center"/>
    </xf>
    <xf numFmtId="1" fontId="54" fillId="34" borderId="14" xfId="0" applyNumberFormat="1" applyFont="1" applyFill="1" applyBorder="1" applyAlignment="1">
      <alignment horizontal="center" vertical="center" wrapText="1"/>
    </xf>
    <xf numFmtId="1" fontId="54" fillId="34" borderId="15" xfId="0" applyNumberFormat="1" applyFont="1" applyFill="1" applyBorder="1" applyAlignment="1">
      <alignment horizontal="center" vertical="center" wrapText="1"/>
    </xf>
    <xf numFmtId="1" fontId="54" fillId="34" borderId="11" xfId="0" applyNumberFormat="1" applyFont="1" applyFill="1" applyBorder="1" applyAlignment="1">
      <alignment horizontal="center" vertical="center" wrapText="1"/>
    </xf>
    <xf numFmtId="1" fontId="54" fillId="34" borderId="10" xfId="0" applyNumberFormat="1" applyFont="1" applyFill="1" applyBorder="1" applyAlignment="1">
      <alignment horizontal="center" vertical="center" wrapText="1"/>
    </xf>
    <xf numFmtId="3" fontId="22" fillId="34" borderId="10" xfId="0" applyNumberFormat="1" applyFont="1" applyFill="1" applyBorder="1" applyAlignment="1">
      <alignment horizontal="center" vertical="center" wrapText="1"/>
    </xf>
    <xf numFmtId="3" fontId="22" fillId="34" borderId="10" xfId="0" applyNumberFormat="1" applyFont="1" applyFill="1" applyBorder="1" applyAlignment="1">
      <alignment horizontal="center" vertical="center"/>
    </xf>
    <xf numFmtId="2" fontId="22" fillId="35" borderId="10" xfId="0" applyNumberFormat="1" applyFont="1" applyFill="1" applyBorder="1" applyAlignment="1">
      <alignment horizontal="center" vertical="center"/>
    </xf>
    <xf numFmtId="3" fontId="22" fillId="40" borderId="14" xfId="0" applyNumberFormat="1" applyFont="1" applyFill="1" applyBorder="1" applyAlignment="1">
      <alignment horizontal="center" vertical="center"/>
    </xf>
    <xf numFmtId="3" fontId="22" fillId="40" borderId="15" xfId="0" applyNumberFormat="1" applyFont="1" applyFill="1" applyBorder="1" applyAlignment="1">
      <alignment horizontal="center" vertical="center"/>
    </xf>
    <xf numFmtId="3" fontId="22" fillId="40" borderId="11" xfId="0" applyNumberFormat="1" applyFont="1" applyFill="1" applyBorder="1" applyAlignment="1">
      <alignment horizontal="center" vertical="center"/>
    </xf>
    <xf numFmtId="3" fontId="22" fillId="40" borderId="10" xfId="0" applyNumberFormat="1" applyFont="1" applyFill="1" applyBorder="1" applyAlignment="1">
      <alignment horizontal="center" vertical="center"/>
    </xf>
    <xf numFmtId="3" fontId="22" fillId="41" borderId="10" xfId="0" applyNumberFormat="1" applyFont="1" applyFill="1" applyBorder="1" applyAlignment="1">
      <alignment horizontal="center" vertical="center"/>
    </xf>
    <xf numFmtId="3" fontId="22" fillId="42" borderId="10" xfId="0" applyNumberFormat="1" applyFont="1" applyFill="1" applyBorder="1" applyAlignment="1">
      <alignment horizontal="center" vertical="center"/>
    </xf>
    <xf numFmtId="2" fontId="19" fillId="10" borderId="10" xfId="0" applyNumberFormat="1" applyFont="1" applyFill="1" applyBorder="1" applyAlignment="1">
      <alignment horizontal="center" vertical="center"/>
    </xf>
    <xf numFmtId="2" fontId="19" fillId="10" borderId="10" xfId="0" applyNumberFormat="1" applyFont="1" applyFill="1" applyBorder="1" applyAlignment="1">
      <alignment horizontal="center" vertical="center" wrapText="1"/>
    </xf>
    <xf numFmtId="2" fontId="22" fillId="33" borderId="10" xfId="0" applyNumberFormat="1" applyFont="1" applyFill="1" applyBorder="1" applyAlignment="1">
      <alignment horizontal="left" vertical="center"/>
    </xf>
    <xf numFmtId="3" fontId="22" fillId="43" borderId="10" xfId="0" applyNumberFormat="1" applyFont="1" applyFill="1" applyBorder="1" applyAlignment="1">
      <alignment horizontal="center" vertical="center"/>
    </xf>
    <xf numFmtId="3" fontId="22" fillId="37" borderId="10" xfId="0" applyNumberFormat="1" applyFont="1" applyFill="1" applyBorder="1" applyAlignment="1">
      <alignment horizontal="center" vertical="center"/>
    </xf>
    <xf numFmtId="3" fontId="22" fillId="44" borderId="10" xfId="0" applyNumberFormat="1" applyFont="1" applyFill="1" applyBorder="1" applyAlignment="1">
      <alignment horizontal="center" vertical="center"/>
    </xf>
    <xf numFmtId="3" fontId="22" fillId="45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PRODUCCIÓN PROMEDIO FISCALIZADA DE LÍQUIDOS DE GAS NATURAL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(Barriles Por Día)</a:t>
            </a:r>
          </a:p>
        </c:rich>
      </c:tx>
      <c:layout>
        <c:manualLayout>
          <c:xMode val="factor"/>
          <c:yMode val="factor"/>
          <c:x val="0.02275"/>
          <c:y val="-0.0025"/>
        </c:manualLayout>
      </c:layout>
      <c:spPr>
        <a:noFill/>
        <a:ln w="3175">
          <a:noFill/>
        </a:ln>
      </c:spPr>
    </c:title>
    <c:view3D>
      <c:rotX val="15"/>
      <c:hPercent val="58"/>
      <c:rotY val="20"/>
      <c:depthPercent val="100"/>
      <c:rAngAx val="1"/>
    </c:view3D>
    <c:plotArea>
      <c:layout>
        <c:manualLayout>
          <c:xMode val="edge"/>
          <c:yMode val="edge"/>
          <c:x val="0.0345"/>
          <c:y val="0.1415"/>
          <c:w val="0.93675"/>
          <c:h val="0.797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solidFill>
                <a:srgbClr val="FFFF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'LÍQUIDOS DE GAS NATURAL'!$IG$1:$IT$1</c:f>
              <c:strCache/>
            </c:strRef>
          </c:cat>
          <c:val>
            <c:numRef>
              <c:f>'LÍQUIDOS DE GAS NATURAL'!$IG$22:$IT$22</c:f>
              <c:numCache/>
            </c:numRef>
          </c:val>
          <c:shape val="cylinder"/>
        </c:ser>
        <c:shape val="cylinder"/>
        <c:axId val="59496649"/>
        <c:axId val="65707794"/>
      </c:bar3DChart>
      <c:dateAx>
        <c:axId val="59496649"/>
        <c:scaling>
          <c:orientation val="minMax"/>
          <c:max val="4413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MESES</a:t>
                </a:r>
              </a:p>
            </c:rich>
          </c:tx>
          <c:layout>
            <c:manualLayout>
              <c:xMode val="factor"/>
              <c:yMode val="factor"/>
              <c:x val="-0.01275"/>
              <c:y val="0.06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707794"/>
        <c:crosses val="autoZero"/>
        <c:auto val="0"/>
        <c:baseTimeUnit val="months"/>
        <c:majorUnit val="1"/>
        <c:majorTimeUnit val="months"/>
        <c:minorUnit val="1"/>
        <c:minorTimeUnit val="months"/>
        <c:noMultiLvlLbl val="0"/>
      </c:dateAx>
      <c:valAx>
        <c:axId val="6570779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BPD</a:t>
                </a:r>
              </a:p>
            </c:rich>
          </c:tx>
          <c:layout>
            <c:manualLayout>
              <c:xMode val="factor"/>
              <c:yMode val="factor"/>
              <c:x val="0.0145"/>
              <c:y val="-0.37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59496649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240</xdr:col>
      <xdr:colOff>200025</xdr:colOff>
      <xdr:row>25</xdr:row>
      <xdr:rowOff>19050</xdr:rowOff>
    </xdr:from>
    <xdr:to>
      <xdr:col>250</xdr:col>
      <xdr:colOff>1076325</xdr:colOff>
      <xdr:row>69</xdr:row>
      <xdr:rowOff>9525</xdr:rowOff>
    </xdr:to>
    <xdr:graphicFrame>
      <xdr:nvGraphicFramePr>
        <xdr:cNvPr id="1" name="1 Gráfico"/>
        <xdr:cNvGraphicFramePr/>
      </xdr:nvGraphicFramePr>
      <xdr:xfrm>
        <a:off x="3257550" y="6391275"/>
        <a:ext cx="10610850" cy="735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IV57"/>
  <sheetViews>
    <sheetView tabSelected="1" view="pageBreakPreview" zoomScale="70" zoomScaleNormal="40" zoomScaleSheetLayoutView="70" zoomScalePageLayoutView="0" workbookViewId="0" topLeftCell="A1">
      <pane xSplit="219" ySplit="13" topLeftCell="IH14" activePane="bottomRight" state="frozen"/>
      <selection pane="topLeft" activeCell="A1" sqref="A1"/>
      <selection pane="topRight" activeCell="HL1" sqref="HL1"/>
      <selection pane="bottomLeft" activeCell="A14" sqref="A14"/>
      <selection pane="bottomRight" activeCell="IU13" sqref="IU13"/>
    </sheetView>
  </sheetViews>
  <sheetFormatPr defaultColWidth="11.421875" defaultRowHeight="12.75"/>
  <cols>
    <col min="1" max="1" width="6.7109375" style="1" customWidth="1"/>
    <col min="2" max="3" width="13.421875" style="1" hidden="1" customWidth="1"/>
    <col min="4" max="4" width="27.8515625" style="1" customWidth="1"/>
    <col min="5" max="5" width="14.28125" style="2" customWidth="1"/>
    <col min="6" max="6" width="12.00390625" style="1" hidden="1" customWidth="1"/>
    <col min="7" max="7" width="16.28125" style="1" hidden="1" customWidth="1"/>
    <col min="8" max="8" width="17.7109375" style="1" hidden="1" customWidth="1"/>
    <col min="9" max="9" width="12.140625" style="1" hidden="1" customWidth="1"/>
    <col min="10" max="10" width="8.140625" style="1" hidden="1" customWidth="1"/>
    <col min="11" max="11" width="12.57421875" style="1" hidden="1" customWidth="1"/>
    <col min="12" max="12" width="12.8515625" style="1" hidden="1" customWidth="1"/>
    <col min="13" max="13" width="12.00390625" style="1" hidden="1" customWidth="1"/>
    <col min="14" max="14" width="9.421875" style="1" hidden="1" customWidth="1"/>
    <col min="15" max="15" width="9.57421875" style="1" hidden="1" customWidth="1"/>
    <col min="16" max="16" width="11.57421875" style="1" hidden="1" customWidth="1"/>
    <col min="17" max="18" width="11.140625" style="1" hidden="1" customWidth="1"/>
    <col min="19" max="19" width="13.57421875" style="1" hidden="1" customWidth="1"/>
    <col min="20" max="20" width="13.140625" style="1" hidden="1" customWidth="1"/>
    <col min="21" max="21" width="11.57421875" style="1" hidden="1" customWidth="1"/>
    <col min="22" max="23" width="12.140625" style="1" hidden="1" customWidth="1"/>
    <col min="24" max="24" width="10.421875" style="1" hidden="1" customWidth="1"/>
    <col min="25" max="25" width="10.7109375" style="1" hidden="1" customWidth="1"/>
    <col min="26" max="30" width="10.00390625" style="1" hidden="1" customWidth="1"/>
    <col min="31" max="34" width="10.421875" style="1" hidden="1" customWidth="1"/>
    <col min="35" max="35" width="9.7109375" style="1" hidden="1" customWidth="1"/>
    <col min="36" max="36" width="10.8515625" style="1" hidden="1" customWidth="1"/>
    <col min="37" max="38" width="10.421875" style="1" hidden="1" customWidth="1"/>
    <col min="39" max="39" width="10.8515625" style="1" hidden="1" customWidth="1"/>
    <col min="40" max="41" width="10.421875" style="1" hidden="1" customWidth="1"/>
    <col min="42" max="42" width="12.7109375" style="1" hidden="1" customWidth="1"/>
    <col min="43" max="43" width="10.421875" style="1" hidden="1" customWidth="1"/>
    <col min="44" max="44" width="11.8515625" style="1" hidden="1" customWidth="1"/>
    <col min="45" max="45" width="13.7109375" style="1" hidden="1" customWidth="1"/>
    <col min="46" max="47" width="10.421875" style="1" hidden="1" customWidth="1"/>
    <col min="48" max="49" width="10.28125" style="1" hidden="1" customWidth="1"/>
    <col min="50" max="50" width="10.7109375" style="1" hidden="1" customWidth="1"/>
    <col min="51" max="51" width="11.7109375" style="1" hidden="1" customWidth="1"/>
    <col min="52" max="53" width="10.421875" style="1" hidden="1" customWidth="1"/>
    <col min="54" max="54" width="13.7109375" style="1" hidden="1" customWidth="1"/>
    <col min="55" max="55" width="10.7109375" style="1" hidden="1" customWidth="1"/>
    <col min="56" max="56" width="12.421875" style="1" hidden="1" customWidth="1"/>
    <col min="57" max="57" width="11.7109375" style="1" hidden="1" customWidth="1"/>
    <col min="58" max="59" width="10.7109375" style="1" hidden="1" customWidth="1"/>
    <col min="60" max="62" width="10.7109375" style="3" hidden="1" customWidth="1"/>
    <col min="63" max="63" width="11.7109375" style="3" hidden="1" customWidth="1"/>
    <col min="64" max="65" width="12.8515625" style="1" hidden="1" customWidth="1"/>
    <col min="66" max="66" width="13.421875" style="1" hidden="1" customWidth="1"/>
    <col min="67" max="73" width="12.00390625" style="1" hidden="1" customWidth="1"/>
    <col min="74" max="77" width="12.421875" style="1" hidden="1" customWidth="1"/>
    <col min="78" max="78" width="13.421875" style="1" hidden="1" customWidth="1"/>
    <col min="79" max="87" width="12.421875" style="1" hidden="1" customWidth="1"/>
    <col min="88" max="97" width="14.421875" style="1" hidden="1" customWidth="1"/>
    <col min="98" max="98" width="16.00390625" style="1" hidden="1" customWidth="1"/>
    <col min="99" max="99" width="14.421875" style="1" hidden="1" customWidth="1"/>
    <col min="100" max="100" width="16.421875" style="1" hidden="1" customWidth="1"/>
    <col min="101" max="112" width="13.421875" style="1" hidden="1" customWidth="1"/>
    <col min="113" max="113" width="14.28125" style="1" hidden="1" customWidth="1"/>
    <col min="114" max="120" width="12.7109375" style="1" hidden="1" customWidth="1"/>
    <col min="121" max="142" width="13.28125" style="1" hidden="1" customWidth="1"/>
    <col min="143" max="147" width="12.7109375" style="1" hidden="1" customWidth="1"/>
    <col min="148" max="148" width="2.7109375" style="1" hidden="1" customWidth="1"/>
    <col min="149" max="158" width="13.140625" style="1" hidden="1" customWidth="1"/>
    <col min="159" max="160" width="12.7109375" style="1" hidden="1" customWidth="1"/>
    <col min="161" max="188" width="13.421875" style="1" hidden="1" customWidth="1"/>
    <col min="189" max="192" width="14.140625" style="1" hidden="1" customWidth="1"/>
    <col min="193" max="194" width="14.8515625" style="1" hidden="1" customWidth="1"/>
    <col min="195" max="219" width="15.7109375" style="1" hidden="1" customWidth="1"/>
    <col min="220" max="231" width="18.7109375" style="1" hidden="1" customWidth="1"/>
    <col min="232" max="240" width="19.8515625" style="1" hidden="1" customWidth="1"/>
    <col min="241" max="241" width="16.8515625" style="1" hidden="1" customWidth="1"/>
    <col min="242" max="242" width="15.8515625" style="1" customWidth="1"/>
    <col min="243" max="243" width="16.7109375" style="1" customWidth="1"/>
    <col min="244" max="244" width="18.57421875" style="1" customWidth="1"/>
    <col min="245" max="245" width="16.00390625" style="1" customWidth="1"/>
    <col min="246" max="246" width="15.57421875" style="1" customWidth="1"/>
    <col min="247" max="247" width="16.57421875" style="1" customWidth="1"/>
    <col min="248" max="249" width="15.140625" style="1" customWidth="1"/>
    <col min="250" max="250" width="13.421875" style="1" customWidth="1"/>
    <col min="251" max="251" width="16.140625" style="1" customWidth="1"/>
    <col min="252" max="252" width="14.28125" style="1" customWidth="1"/>
    <col min="253" max="254" width="14.421875" style="1" customWidth="1"/>
    <col min="255" max="255" width="17.8515625" style="1" customWidth="1"/>
    <col min="256" max="16384" width="11.421875" style="1" customWidth="1"/>
  </cols>
  <sheetData>
    <row r="1" spans="81:254" ht="12.75">
      <c r="CC1" s="4">
        <v>38749</v>
      </c>
      <c r="CD1" s="4">
        <v>38777</v>
      </c>
      <c r="CE1" s="4">
        <v>38808</v>
      </c>
      <c r="CF1" s="4">
        <v>38838</v>
      </c>
      <c r="CG1" s="4">
        <v>38869</v>
      </c>
      <c r="CH1" s="4">
        <v>38899</v>
      </c>
      <c r="CI1" s="4">
        <v>38930</v>
      </c>
      <c r="CJ1" s="4">
        <v>38991</v>
      </c>
      <c r="CK1" s="4">
        <v>39022</v>
      </c>
      <c r="CL1" s="4">
        <v>39083</v>
      </c>
      <c r="CM1" s="4">
        <v>39114</v>
      </c>
      <c r="CN1" s="4">
        <v>39142</v>
      </c>
      <c r="CO1" s="4">
        <v>39173</v>
      </c>
      <c r="CP1" s="4">
        <v>39203</v>
      </c>
      <c r="CQ1" s="4">
        <v>39234</v>
      </c>
      <c r="CR1" s="4">
        <v>39264</v>
      </c>
      <c r="CS1" s="4">
        <v>39295</v>
      </c>
      <c r="CT1" s="4">
        <v>39326</v>
      </c>
      <c r="CU1" s="4">
        <v>39356</v>
      </c>
      <c r="CV1" s="4">
        <v>39387</v>
      </c>
      <c r="CW1" s="4">
        <v>39417</v>
      </c>
      <c r="CX1" s="4">
        <v>39448</v>
      </c>
      <c r="CY1" s="4">
        <v>39479</v>
      </c>
      <c r="CZ1" s="4">
        <v>39508</v>
      </c>
      <c r="DA1" s="4">
        <v>39539</v>
      </c>
      <c r="DB1" s="4">
        <v>39569</v>
      </c>
      <c r="DC1" s="4">
        <v>39600</v>
      </c>
      <c r="DD1" s="4">
        <v>39630</v>
      </c>
      <c r="DE1" s="4">
        <v>39661</v>
      </c>
      <c r="DF1" s="4">
        <v>39692</v>
      </c>
      <c r="DG1" s="4">
        <v>39722</v>
      </c>
      <c r="DH1" s="4">
        <v>39753</v>
      </c>
      <c r="DI1" s="4">
        <v>39783</v>
      </c>
      <c r="DJ1" s="4">
        <v>39814</v>
      </c>
      <c r="DK1" s="4">
        <v>39845</v>
      </c>
      <c r="DL1" s="4">
        <v>39873</v>
      </c>
      <c r="DM1" s="4">
        <v>39904</v>
      </c>
      <c r="DN1" s="4">
        <v>39934</v>
      </c>
      <c r="DO1" s="4">
        <v>39965</v>
      </c>
      <c r="DP1" s="4">
        <v>39995</v>
      </c>
      <c r="DQ1" s="4">
        <v>40026</v>
      </c>
      <c r="DR1" s="4">
        <v>40057</v>
      </c>
      <c r="DS1" s="4">
        <v>40087</v>
      </c>
      <c r="DT1" s="4">
        <v>40118</v>
      </c>
      <c r="DU1" s="4">
        <v>40148</v>
      </c>
      <c r="DV1" s="4">
        <v>40210</v>
      </c>
      <c r="DW1" s="4">
        <v>40238</v>
      </c>
      <c r="DX1" s="4">
        <v>40269</v>
      </c>
      <c r="DY1" s="4">
        <v>40299</v>
      </c>
      <c r="DZ1" s="4">
        <v>40299</v>
      </c>
      <c r="EA1" s="4">
        <v>40330</v>
      </c>
      <c r="EB1" s="4">
        <v>40360</v>
      </c>
      <c r="EC1" s="4">
        <v>40391</v>
      </c>
      <c r="ED1" s="4">
        <v>40422</v>
      </c>
      <c r="EE1" s="4">
        <v>40452</v>
      </c>
      <c r="EF1" s="4">
        <v>40483</v>
      </c>
      <c r="EG1" s="4">
        <v>40513</v>
      </c>
      <c r="EH1" s="4"/>
      <c r="EI1" s="4">
        <v>40575</v>
      </c>
      <c r="EJ1" s="4">
        <v>40603</v>
      </c>
      <c r="EK1" s="4">
        <v>40634</v>
      </c>
      <c r="EL1" s="4">
        <v>40664</v>
      </c>
      <c r="EM1" s="4">
        <v>40725</v>
      </c>
      <c r="EN1" s="4">
        <v>40787</v>
      </c>
      <c r="EO1" s="4">
        <v>40817</v>
      </c>
      <c r="EP1" s="4">
        <v>40848</v>
      </c>
      <c r="EQ1" s="4">
        <v>40878</v>
      </c>
      <c r="ER1" s="4">
        <v>40909</v>
      </c>
      <c r="ES1" s="4">
        <v>40940</v>
      </c>
      <c r="ET1" s="4">
        <v>40969</v>
      </c>
      <c r="EU1" s="4">
        <v>41000</v>
      </c>
      <c r="EV1" s="4">
        <v>41030</v>
      </c>
      <c r="EW1" s="4">
        <v>41061</v>
      </c>
      <c r="EX1" s="4">
        <v>41091</v>
      </c>
      <c r="EY1" s="4">
        <v>41122</v>
      </c>
      <c r="EZ1" s="4">
        <v>41153</v>
      </c>
      <c r="FA1" s="4">
        <v>41183</v>
      </c>
      <c r="FB1" s="4">
        <v>41214</v>
      </c>
      <c r="FC1" s="4">
        <v>41244</v>
      </c>
      <c r="FD1" s="4">
        <v>41275</v>
      </c>
      <c r="FE1" s="4">
        <v>41306</v>
      </c>
      <c r="FF1" s="4">
        <v>41334</v>
      </c>
      <c r="FG1" s="4">
        <v>41365</v>
      </c>
      <c r="FH1" s="4">
        <v>41395</v>
      </c>
      <c r="FI1" s="4">
        <v>41426</v>
      </c>
      <c r="FJ1" s="4">
        <v>41456</v>
      </c>
      <c r="FK1" s="4">
        <v>41487</v>
      </c>
      <c r="FL1" s="4">
        <v>41518</v>
      </c>
      <c r="FM1" s="4">
        <v>41548</v>
      </c>
      <c r="FN1" s="4">
        <v>41579</v>
      </c>
      <c r="FO1" s="4">
        <v>41609</v>
      </c>
      <c r="FP1" s="4">
        <v>41640</v>
      </c>
      <c r="FQ1" s="4">
        <v>41671</v>
      </c>
      <c r="FR1" s="4">
        <v>41699</v>
      </c>
      <c r="FS1" s="4">
        <v>41730</v>
      </c>
      <c r="FT1" s="4">
        <v>41760</v>
      </c>
      <c r="FU1" s="4">
        <v>41791</v>
      </c>
      <c r="FV1" s="4">
        <v>41821</v>
      </c>
      <c r="FW1" s="4">
        <v>41852</v>
      </c>
      <c r="FX1" s="4">
        <v>41883</v>
      </c>
      <c r="FY1" s="4">
        <v>41913</v>
      </c>
      <c r="FZ1" s="4">
        <v>41944</v>
      </c>
      <c r="GA1" s="4">
        <v>41974</v>
      </c>
      <c r="GB1" s="4">
        <v>42005</v>
      </c>
      <c r="GC1" s="4">
        <v>42036</v>
      </c>
      <c r="GD1" s="4">
        <v>42064</v>
      </c>
      <c r="GE1" s="4">
        <v>42095</v>
      </c>
      <c r="GF1" s="4">
        <v>42125</v>
      </c>
      <c r="GG1" s="4">
        <v>42156</v>
      </c>
      <c r="GH1" s="4">
        <v>42186</v>
      </c>
      <c r="GI1" s="4">
        <v>42217</v>
      </c>
      <c r="GJ1" s="4">
        <v>42248</v>
      </c>
      <c r="GK1" s="4">
        <v>42278</v>
      </c>
      <c r="GL1" s="4">
        <v>42309</v>
      </c>
      <c r="GM1" s="4">
        <v>42339</v>
      </c>
      <c r="GN1" s="4">
        <v>42370</v>
      </c>
      <c r="GO1" s="4">
        <v>42401</v>
      </c>
      <c r="GP1" s="4">
        <v>42430</v>
      </c>
      <c r="GQ1" s="4">
        <v>42461</v>
      </c>
      <c r="GR1" s="4">
        <v>42491</v>
      </c>
      <c r="GS1" s="4">
        <v>42522</v>
      </c>
      <c r="GT1" s="4">
        <v>42552</v>
      </c>
      <c r="GU1" s="4">
        <v>42583</v>
      </c>
      <c r="GV1" s="4">
        <v>42614</v>
      </c>
      <c r="GW1" s="4">
        <v>42644</v>
      </c>
      <c r="GX1" s="4">
        <v>42675</v>
      </c>
      <c r="GY1" s="4">
        <v>42705</v>
      </c>
      <c r="GZ1" s="4">
        <v>42736</v>
      </c>
      <c r="HA1" s="4">
        <v>42767</v>
      </c>
      <c r="HB1" s="4">
        <v>42795</v>
      </c>
      <c r="HC1" s="4">
        <v>42826</v>
      </c>
      <c r="HD1" s="4">
        <v>42856</v>
      </c>
      <c r="HE1" s="4">
        <v>42887</v>
      </c>
      <c r="HF1" s="4">
        <v>42917</v>
      </c>
      <c r="HG1" s="4">
        <v>42948</v>
      </c>
      <c r="HH1" s="4">
        <v>42979</v>
      </c>
      <c r="HI1" s="4">
        <v>43009</v>
      </c>
      <c r="HJ1" s="4">
        <v>43040</v>
      </c>
      <c r="HK1" s="4">
        <v>43070</v>
      </c>
      <c r="HL1" s="4">
        <v>43101</v>
      </c>
      <c r="HM1" s="4">
        <v>43132</v>
      </c>
      <c r="HN1" s="4">
        <v>43160</v>
      </c>
      <c r="HO1" s="4">
        <v>43191</v>
      </c>
      <c r="HP1" s="4">
        <v>43221</v>
      </c>
      <c r="HQ1" s="4">
        <v>43252</v>
      </c>
      <c r="HR1" s="4">
        <v>43282</v>
      </c>
      <c r="HS1" s="4">
        <v>43313</v>
      </c>
      <c r="HT1" s="4">
        <v>43344</v>
      </c>
      <c r="HU1" s="4">
        <v>43374</v>
      </c>
      <c r="HV1" s="4">
        <v>43405</v>
      </c>
      <c r="HW1" s="4">
        <v>43435</v>
      </c>
      <c r="HX1" s="4">
        <v>43466</v>
      </c>
      <c r="HY1" s="4">
        <v>43497</v>
      </c>
      <c r="HZ1" s="4">
        <v>43525</v>
      </c>
      <c r="IA1" s="4">
        <v>43556</v>
      </c>
      <c r="IB1" s="4">
        <v>43586</v>
      </c>
      <c r="IC1" s="4">
        <v>43617</v>
      </c>
      <c r="ID1" s="4">
        <v>43647</v>
      </c>
      <c r="IE1" s="4">
        <v>43678</v>
      </c>
      <c r="IF1" s="4">
        <v>43709</v>
      </c>
      <c r="IG1" s="4">
        <v>43739</v>
      </c>
      <c r="IH1" s="4">
        <v>43770</v>
      </c>
      <c r="II1" s="4">
        <v>43800</v>
      </c>
      <c r="IJ1" s="4">
        <v>43831</v>
      </c>
      <c r="IK1" s="4">
        <v>43862</v>
      </c>
      <c r="IL1" s="4">
        <v>43891</v>
      </c>
      <c r="IM1" s="4">
        <v>43922</v>
      </c>
      <c r="IN1" s="4">
        <v>43952</v>
      </c>
      <c r="IO1" s="4">
        <v>43983</v>
      </c>
      <c r="IP1" s="4">
        <v>44013</v>
      </c>
      <c r="IQ1" s="4">
        <v>44044</v>
      </c>
      <c r="IR1" s="4">
        <v>44075</v>
      </c>
      <c r="IS1" s="4">
        <v>44105</v>
      </c>
      <c r="IT1" s="4">
        <v>44136</v>
      </c>
    </row>
    <row r="4" spans="2:254" ht="31.5" customHeight="1">
      <c r="B4" s="180" t="s">
        <v>44</v>
      </c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  <c r="T4" s="180"/>
      <c r="U4" s="180"/>
      <c r="V4" s="180"/>
      <c r="W4" s="180"/>
      <c r="X4" s="180"/>
      <c r="Y4" s="180"/>
      <c r="Z4" s="180"/>
      <c r="AA4" s="180"/>
      <c r="AB4" s="180"/>
      <c r="AC4" s="180"/>
      <c r="AD4" s="180"/>
      <c r="AE4" s="180"/>
      <c r="AF4" s="180"/>
      <c r="AG4" s="180"/>
      <c r="AH4" s="180"/>
      <c r="AI4" s="180"/>
      <c r="AJ4" s="180"/>
      <c r="AK4" s="180"/>
      <c r="AL4" s="180"/>
      <c r="AM4" s="180"/>
      <c r="AN4" s="180"/>
      <c r="AO4" s="180"/>
      <c r="AP4" s="180"/>
      <c r="AQ4" s="180"/>
      <c r="AR4" s="180"/>
      <c r="AS4" s="180"/>
      <c r="AT4" s="180"/>
      <c r="AU4" s="180"/>
      <c r="AV4" s="180"/>
      <c r="AW4" s="180"/>
      <c r="AX4" s="180"/>
      <c r="AY4" s="180"/>
      <c r="AZ4" s="180"/>
      <c r="BA4" s="180"/>
      <c r="BB4" s="180"/>
      <c r="BC4" s="180"/>
      <c r="BD4" s="180"/>
      <c r="BE4" s="180"/>
      <c r="BF4" s="180"/>
      <c r="BG4" s="180"/>
      <c r="BH4" s="180"/>
      <c r="BI4" s="180"/>
      <c r="BJ4" s="180"/>
      <c r="BK4" s="180"/>
      <c r="BL4" s="180"/>
      <c r="BM4" s="180"/>
      <c r="BN4" s="180"/>
      <c r="BO4" s="180"/>
      <c r="BP4" s="180"/>
      <c r="BQ4" s="180"/>
      <c r="BR4" s="180"/>
      <c r="BS4" s="180"/>
      <c r="BT4" s="180"/>
      <c r="BU4" s="180"/>
      <c r="BV4" s="180"/>
      <c r="BW4" s="180"/>
      <c r="BX4" s="180"/>
      <c r="BY4" s="180"/>
      <c r="BZ4" s="180"/>
      <c r="CA4" s="180"/>
      <c r="CB4" s="180"/>
      <c r="CC4" s="180"/>
      <c r="CD4" s="180"/>
      <c r="CE4" s="180"/>
      <c r="CF4" s="180"/>
      <c r="CG4" s="180"/>
      <c r="CH4" s="180"/>
      <c r="CI4" s="180"/>
      <c r="CJ4" s="180"/>
      <c r="CK4" s="180"/>
      <c r="CL4" s="180"/>
      <c r="CM4" s="180"/>
      <c r="CN4" s="180"/>
      <c r="CO4" s="180"/>
      <c r="CP4" s="180"/>
      <c r="CQ4" s="180"/>
      <c r="CR4" s="180"/>
      <c r="CS4" s="180"/>
      <c r="CT4" s="180"/>
      <c r="CU4" s="180"/>
      <c r="CV4" s="180"/>
      <c r="CW4" s="180"/>
      <c r="CX4" s="180"/>
      <c r="CY4" s="180"/>
      <c r="CZ4" s="180"/>
      <c r="DA4" s="180"/>
      <c r="DB4" s="180"/>
      <c r="DC4" s="180"/>
      <c r="DD4" s="180"/>
      <c r="DE4" s="180"/>
      <c r="DF4" s="180"/>
      <c r="DG4" s="180"/>
      <c r="DH4" s="180"/>
      <c r="DI4" s="180"/>
      <c r="DJ4" s="180"/>
      <c r="DK4" s="180"/>
      <c r="DL4" s="180"/>
      <c r="DM4" s="180"/>
      <c r="DN4" s="180"/>
      <c r="DO4" s="180"/>
      <c r="DP4" s="180"/>
      <c r="DQ4" s="180"/>
      <c r="DR4" s="180"/>
      <c r="DS4" s="180"/>
      <c r="DT4" s="180"/>
      <c r="DU4" s="180"/>
      <c r="DV4" s="180"/>
      <c r="DW4" s="180"/>
      <c r="DX4" s="180"/>
      <c r="DY4" s="180"/>
      <c r="DZ4" s="180"/>
      <c r="EA4" s="180"/>
      <c r="EB4" s="180"/>
      <c r="EC4" s="180"/>
      <c r="ED4" s="180"/>
      <c r="EE4" s="180"/>
      <c r="EF4" s="180"/>
      <c r="EG4" s="180"/>
      <c r="EH4" s="180"/>
      <c r="EI4" s="180"/>
      <c r="EJ4" s="180"/>
      <c r="EK4" s="180"/>
      <c r="EL4" s="180"/>
      <c r="EM4" s="180"/>
      <c r="EN4" s="180"/>
      <c r="EO4" s="180"/>
      <c r="EP4" s="180"/>
      <c r="EQ4" s="180"/>
      <c r="ER4" s="180"/>
      <c r="ES4" s="180"/>
      <c r="ET4" s="180"/>
      <c r="EU4" s="180"/>
      <c r="EV4" s="180"/>
      <c r="EW4" s="180"/>
      <c r="EX4" s="180"/>
      <c r="EY4" s="180"/>
      <c r="EZ4" s="180"/>
      <c r="FA4" s="180"/>
      <c r="FB4" s="180"/>
      <c r="FC4" s="180"/>
      <c r="FD4" s="180"/>
      <c r="FE4" s="180"/>
      <c r="FF4" s="180"/>
      <c r="FG4" s="180"/>
      <c r="FH4" s="180"/>
      <c r="FI4" s="180"/>
      <c r="FJ4" s="180"/>
      <c r="FK4" s="180"/>
      <c r="FL4" s="180"/>
      <c r="FM4" s="180"/>
      <c r="FN4" s="180"/>
      <c r="FO4" s="180"/>
      <c r="FP4" s="180"/>
      <c r="FQ4" s="180"/>
      <c r="FR4" s="180"/>
      <c r="FS4" s="180"/>
      <c r="FT4" s="180"/>
      <c r="FU4" s="180"/>
      <c r="FV4" s="180"/>
      <c r="FW4" s="180"/>
      <c r="FX4" s="180"/>
      <c r="FY4" s="180"/>
      <c r="FZ4" s="180"/>
      <c r="GA4" s="180"/>
      <c r="GB4" s="180"/>
      <c r="GC4" s="180"/>
      <c r="GD4" s="180"/>
      <c r="GE4" s="180"/>
      <c r="GF4" s="180"/>
      <c r="GG4" s="180"/>
      <c r="GH4" s="180"/>
      <c r="GI4" s="180"/>
      <c r="GJ4" s="180"/>
      <c r="GK4" s="180"/>
      <c r="GL4" s="180"/>
      <c r="GM4" s="180"/>
      <c r="GN4" s="180"/>
      <c r="GO4" s="180"/>
      <c r="GP4" s="180"/>
      <c r="GQ4" s="180"/>
      <c r="GR4" s="180"/>
      <c r="GS4" s="180"/>
      <c r="GT4" s="180"/>
      <c r="GU4" s="180"/>
      <c r="GV4" s="180"/>
      <c r="GW4" s="180"/>
      <c r="GX4" s="180"/>
      <c r="GY4" s="180"/>
      <c r="GZ4" s="180"/>
      <c r="HA4" s="180"/>
      <c r="HB4" s="180"/>
      <c r="HC4" s="180"/>
      <c r="HD4" s="180"/>
      <c r="HE4" s="180"/>
      <c r="HF4" s="180"/>
      <c r="HG4" s="180"/>
      <c r="HH4" s="180"/>
      <c r="HI4" s="180"/>
      <c r="HJ4" s="180"/>
      <c r="HK4" s="180"/>
      <c r="HL4" s="180"/>
      <c r="HM4" s="180"/>
      <c r="HN4" s="180"/>
      <c r="HO4" s="180"/>
      <c r="HP4" s="180"/>
      <c r="HQ4" s="180"/>
      <c r="HR4" s="180"/>
      <c r="HS4" s="180"/>
      <c r="HT4" s="180"/>
      <c r="HU4" s="180"/>
      <c r="HV4" s="180"/>
      <c r="HW4" s="180"/>
      <c r="HX4" s="180"/>
      <c r="HY4" s="180"/>
      <c r="HZ4" s="180"/>
      <c r="IA4" s="180"/>
      <c r="IB4" s="180"/>
      <c r="IC4" s="180"/>
      <c r="ID4" s="180"/>
      <c r="IE4" s="180"/>
      <c r="IF4" s="180"/>
      <c r="IG4" s="180"/>
      <c r="IH4" s="180"/>
      <c r="II4" s="180"/>
      <c r="IJ4" s="180"/>
      <c r="IK4" s="180"/>
      <c r="IL4" s="180"/>
      <c r="IM4" s="180"/>
      <c r="IN4" s="180"/>
      <c r="IO4" s="180"/>
      <c r="IP4" s="180"/>
      <c r="IQ4" s="180"/>
      <c r="IR4" s="180"/>
      <c r="IS4" s="180"/>
      <c r="IT4" s="180"/>
    </row>
    <row r="5" spans="2:254" ht="23.25" customHeight="1">
      <c r="B5" s="179" t="s">
        <v>50</v>
      </c>
      <c r="C5" s="179"/>
      <c r="D5" s="179"/>
      <c r="E5" s="179"/>
      <c r="F5" s="179"/>
      <c r="G5" s="179"/>
      <c r="H5" s="179"/>
      <c r="I5" s="179"/>
      <c r="J5" s="179"/>
      <c r="K5" s="179"/>
      <c r="L5" s="179"/>
      <c r="M5" s="179"/>
      <c r="N5" s="179"/>
      <c r="O5" s="179"/>
      <c r="P5" s="179"/>
      <c r="Q5" s="179"/>
      <c r="R5" s="179"/>
      <c r="S5" s="179"/>
      <c r="T5" s="179"/>
      <c r="U5" s="179"/>
      <c r="V5" s="179"/>
      <c r="W5" s="179"/>
      <c r="X5" s="179"/>
      <c r="Y5" s="179"/>
      <c r="Z5" s="179"/>
      <c r="AA5" s="179"/>
      <c r="AB5" s="179"/>
      <c r="AC5" s="179"/>
      <c r="AD5" s="179"/>
      <c r="AE5" s="179"/>
      <c r="AF5" s="179"/>
      <c r="AG5" s="179"/>
      <c r="AH5" s="179"/>
      <c r="AI5" s="179"/>
      <c r="AJ5" s="179"/>
      <c r="AK5" s="179"/>
      <c r="AL5" s="179"/>
      <c r="AM5" s="179"/>
      <c r="AN5" s="179"/>
      <c r="AO5" s="179"/>
      <c r="AP5" s="179"/>
      <c r="AQ5" s="179"/>
      <c r="AR5" s="179"/>
      <c r="AS5" s="179"/>
      <c r="AT5" s="179"/>
      <c r="AU5" s="179"/>
      <c r="AV5" s="179"/>
      <c r="AW5" s="179"/>
      <c r="AX5" s="179"/>
      <c r="AY5" s="179"/>
      <c r="AZ5" s="179"/>
      <c r="BA5" s="179"/>
      <c r="BB5" s="179"/>
      <c r="BC5" s="179"/>
      <c r="BD5" s="179"/>
      <c r="BE5" s="179"/>
      <c r="BF5" s="179"/>
      <c r="BG5" s="179"/>
      <c r="BH5" s="179"/>
      <c r="BI5" s="179"/>
      <c r="BJ5" s="179"/>
      <c r="BK5" s="179"/>
      <c r="BL5" s="179"/>
      <c r="BM5" s="179"/>
      <c r="BN5" s="179"/>
      <c r="BO5" s="179"/>
      <c r="BP5" s="179"/>
      <c r="BQ5" s="179"/>
      <c r="BR5" s="179"/>
      <c r="BS5" s="179"/>
      <c r="BT5" s="179"/>
      <c r="BU5" s="179"/>
      <c r="BV5" s="179"/>
      <c r="BW5" s="179"/>
      <c r="BX5" s="179"/>
      <c r="BY5" s="179"/>
      <c r="BZ5" s="179"/>
      <c r="CA5" s="179"/>
      <c r="CB5" s="179"/>
      <c r="CC5" s="179"/>
      <c r="CD5" s="179"/>
      <c r="CE5" s="179"/>
      <c r="CF5" s="179"/>
      <c r="CG5" s="179"/>
      <c r="CH5" s="179"/>
      <c r="CI5" s="179"/>
      <c r="CJ5" s="179"/>
      <c r="CK5" s="179"/>
      <c r="CL5" s="179"/>
      <c r="CM5" s="179"/>
      <c r="CN5" s="179"/>
      <c r="CO5" s="179"/>
      <c r="CP5" s="179"/>
      <c r="CQ5" s="179"/>
      <c r="CR5" s="179"/>
      <c r="CS5" s="179"/>
      <c r="CT5" s="179"/>
      <c r="CU5" s="179"/>
      <c r="CV5" s="179"/>
      <c r="CW5" s="179"/>
      <c r="CX5" s="179"/>
      <c r="CY5" s="179"/>
      <c r="CZ5" s="179"/>
      <c r="DA5" s="179"/>
      <c r="DB5" s="179"/>
      <c r="DC5" s="179"/>
      <c r="DD5" s="179"/>
      <c r="DE5" s="179"/>
      <c r="DF5" s="179"/>
      <c r="DG5" s="179"/>
      <c r="DH5" s="179"/>
      <c r="DI5" s="179"/>
      <c r="DJ5" s="179"/>
      <c r="DK5" s="179"/>
      <c r="DL5" s="179"/>
      <c r="DM5" s="179"/>
      <c r="DN5" s="179"/>
      <c r="DO5" s="179"/>
      <c r="DP5" s="179"/>
      <c r="DQ5" s="179"/>
      <c r="DR5" s="179"/>
      <c r="DS5" s="179"/>
      <c r="DT5" s="179"/>
      <c r="DU5" s="179"/>
      <c r="DV5" s="179"/>
      <c r="DW5" s="179"/>
      <c r="DX5" s="179"/>
      <c r="DY5" s="179"/>
      <c r="DZ5" s="179"/>
      <c r="EA5" s="179"/>
      <c r="EB5" s="179"/>
      <c r="EC5" s="179"/>
      <c r="ED5" s="179"/>
      <c r="EE5" s="179"/>
      <c r="EF5" s="179"/>
      <c r="EG5" s="179"/>
      <c r="EH5" s="179"/>
      <c r="EI5" s="179"/>
      <c r="EJ5" s="179"/>
      <c r="EK5" s="179"/>
      <c r="EL5" s="179"/>
      <c r="EM5" s="179"/>
      <c r="EN5" s="179"/>
      <c r="EO5" s="179"/>
      <c r="EP5" s="179"/>
      <c r="EQ5" s="179"/>
      <c r="ER5" s="179"/>
      <c r="ES5" s="179"/>
      <c r="ET5" s="179"/>
      <c r="EU5" s="179"/>
      <c r="EV5" s="179"/>
      <c r="EW5" s="179"/>
      <c r="EX5" s="179"/>
      <c r="EY5" s="179"/>
      <c r="EZ5" s="179"/>
      <c r="FA5" s="179"/>
      <c r="FB5" s="179"/>
      <c r="FC5" s="179"/>
      <c r="FD5" s="179"/>
      <c r="FE5" s="179"/>
      <c r="FF5" s="179"/>
      <c r="FG5" s="179"/>
      <c r="FH5" s="179"/>
      <c r="FI5" s="179"/>
      <c r="FJ5" s="179"/>
      <c r="FK5" s="179"/>
      <c r="FL5" s="179"/>
      <c r="FM5" s="179"/>
      <c r="FN5" s="179"/>
      <c r="FO5" s="179"/>
      <c r="FP5" s="179"/>
      <c r="FQ5" s="179"/>
      <c r="FR5" s="179"/>
      <c r="FS5" s="179"/>
      <c r="FT5" s="179"/>
      <c r="FU5" s="179"/>
      <c r="FV5" s="179"/>
      <c r="FW5" s="179"/>
      <c r="FX5" s="179"/>
      <c r="FY5" s="179"/>
      <c r="FZ5" s="179"/>
      <c r="GA5" s="179"/>
      <c r="GB5" s="179"/>
      <c r="GC5" s="179"/>
      <c r="GD5" s="179"/>
      <c r="GE5" s="179"/>
      <c r="GF5" s="179"/>
      <c r="GG5" s="179"/>
      <c r="GH5" s="179"/>
      <c r="GI5" s="179"/>
      <c r="GJ5" s="179"/>
      <c r="GK5" s="179"/>
      <c r="GL5" s="179"/>
      <c r="GM5" s="179"/>
      <c r="GN5" s="179"/>
      <c r="GO5" s="179"/>
      <c r="GP5" s="179"/>
      <c r="GQ5" s="179"/>
      <c r="GR5" s="179"/>
      <c r="GS5" s="179"/>
      <c r="GT5" s="179"/>
      <c r="GU5" s="179"/>
      <c r="GV5" s="179"/>
      <c r="GW5" s="179"/>
      <c r="GX5" s="179"/>
      <c r="GY5" s="179"/>
      <c r="GZ5" s="179"/>
      <c r="HA5" s="179"/>
      <c r="HB5" s="179"/>
      <c r="HC5" s="179"/>
      <c r="HD5" s="179"/>
      <c r="HE5" s="179"/>
      <c r="HF5" s="179"/>
      <c r="HG5" s="179"/>
      <c r="HH5" s="179"/>
      <c r="HI5" s="179"/>
      <c r="HJ5" s="179"/>
      <c r="HK5" s="179"/>
      <c r="HL5" s="179"/>
      <c r="HM5" s="179"/>
      <c r="HN5" s="179"/>
      <c r="HO5" s="179"/>
      <c r="HP5" s="179"/>
      <c r="HQ5" s="179"/>
      <c r="HR5" s="179"/>
      <c r="HS5" s="179"/>
      <c r="HT5" s="179"/>
      <c r="HU5" s="179"/>
      <c r="HV5" s="179"/>
      <c r="HW5" s="179"/>
      <c r="HX5" s="179"/>
      <c r="HY5" s="179"/>
      <c r="HZ5" s="179"/>
      <c r="IA5" s="179"/>
      <c r="IB5" s="179"/>
      <c r="IC5" s="179"/>
      <c r="ID5" s="179"/>
      <c r="IE5" s="179"/>
      <c r="IF5" s="179"/>
      <c r="IG5" s="179"/>
      <c r="IH5" s="179"/>
      <c r="II5" s="179"/>
      <c r="IJ5" s="179"/>
      <c r="IK5" s="179"/>
      <c r="IL5" s="179"/>
      <c r="IM5" s="179"/>
      <c r="IN5" s="179"/>
      <c r="IO5" s="179"/>
      <c r="IP5" s="179"/>
      <c r="IQ5" s="179"/>
      <c r="IR5" s="179"/>
      <c r="IS5" s="179"/>
      <c r="IT5" s="179"/>
    </row>
    <row r="6" spans="2:254" ht="21">
      <c r="B6" s="178" t="s">
        <v>46</v>
      </c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8"/>
      <c r="T6" s="178"/>
      <c r="U6" s="178"/>
      <c r="V6" s="178"/>
      <c r="W6" s="178"/>
      <c r="X6" s="178"/>
      <c r="Y6" s="178"/>
      <c r="Z6" s="178"/>
      <c r="AA6" s="178"/>
      <c r="AB6" s="178"/>
      <c r="AC6" s="178"/>
      <c r="AD6" s="178"/>
      <c r="AE6" s="178"/>
      <c r="AF6" s="178"/>
      <c r="AG6" s="178"/>
      <c r="AH6" s="178"/>
      <c r="AI6" s="178"/>
      <c r="AJ6" s="178"/>
      <c r="AK6" s="178"/>
      <c r="AL6" s="178"/>
      <c r="AM6" s="178"/>
      <c r="AN6" s="178"/>
      <c r="AO6" s="178"/>
      <c r="AP6" s="178"/>
      <c r="AQ6" s="178"/>
      <c r="AR6" s="178"/>
      <c r="AS6" s="178"/>
      <c r="AT6" s="178"/>
      <c r="AU6" s="178"/>
      <c r="AV6" s="178"/>
      <c r="AW6" s="178"/>
      <c r="AX6" s="178"/>
      <c r="AY6" s="178"/>
      <c r="AZ6" s="178"/>
      <c r="BA6" s="178"/>
      <c r="BB6" s="178"/>
      <c r="BC6" s="178"/>
      <c r="BD6" s="178"/>
      <c r="BE6" s="178"/>
      <c r="BF6" s="178"/>
      <c r="BG6" s="178"/>
      <c r="BH6" s="178"/>
      <c r="BI6" s="178"/>
      <c r="BJ6" s="178"/>
      <c r="BK6" s="178"/>
      <c r="BL6" s="178"/>
      <c r="BM6" s="178"/>
      <c r="BN6" s="178"/>
      <c r="BO6" s="178"/>
      <c r="BP6" s="178"/>
      <c r="BQ6" s="178"/>
      <c r="BR6" s="178"/>
      <c r="BS6" s="178"/>
      <c r="BT6" s="178"/>
      <c r="BU6" s="178"/>
      <c r="BV6" s="178"/>
      <c r="BW6" s="178"/>
      <c r="BX6" s="178"/>
      <c r="BY6" s="178"/>
      <c r="BZ6" s="178"/>
      <c r="CA6" s="178"/>
      <c r="CB6" s="178"/>
      <c r="CC6" s="178"/>
      <c r="CD6" s="178"/>
      <c r="CE6" s="178"/>
      <c r="CF6" s="178"/>
      <c r="CG6" s="178"/>
      <c r="CH6" s="178"/>
      <c r="CI6" s="178"/>
      <c r="CJ6" s="178"/>
      <c r="CK6" s="178"/>
      <c r="CL6" s="178"/>
      <c r="CM6" s="178"/>
      <c r="CN6" s="178"/>
      <c r="CO6" s="178"/>
      <c r="CP6" s="178"/>
      <c r="CQ6" s="178"/>
      <c r="CR6" s="178"/>
      <c r="CS6" s="178"/>
      <c r="CT6" s="178"/>
      <c r="CU6" s="178"/>
      <c r="CV6" s="178"/>
      <c r="CW6" s="178"/>
      <c r="CX6" s="178"/>
      <c r="CY6" s="178"/>
      <c r="CZ6" s="178"/>
      <c r="DA6" s="178"/>
      <c r="DB6" s="178"/>
      <c r="DC6" s="178"/>
      <c r="DD6" s="178"/>
      <c r="DE6" s="178"/>
      <c r="DF6" s="178"/>
      <c r="DG6" s="178"/>
      <c r="DH6" s="178"/>
      <c r="DI6" s="178"/>
      <c r="DJ6" s="178"/>
      <c r="DK6" s="178"/>
      <c r="DL6" s="178"/>
      <c r="DM6" s="178"/>
      <c r="DN6" s="178"/>
      <c r="DO6" s="178"/>
      <c r="DP6" s="178"/>
      <c r="DQ6" s="178"/>
      <c r="DR6" s="178"/>
      <c r="DS6" s="178"/>
      <c r="DT6" s="178"/>
      <c r="DU6" s="178"/>
      <c r="DV6" s="178"/>
      <c r="DW6" s="178"/>
      <c r="DX6" s="178"/>
      <c r="DY6" s="178"/>
      <c r="DZ6" s="178"/>
      <c r="EA6" s="178"/>
      <c r="EB6" s="178"/>
      <c r="EC6" s="178"/>
      <c r="ED6" s="178"/>
      <c r="EE6" s="178"/>
      <c r="EF6" s="178"/>
      <c r="EG6" s="178"/>
      <c r="EH6" s="178"/>
      <c r="EI6" s="178"/>
      <c r="EJ6" s="178"/>
      <c r="EK6" s="178"/>
      <c r="EL6" s="178"/>
      <c r="EM6" s="178"/>
      <c r="EN6" s="178"/>
      <c r="EO6" s="178"/>
      <c r="EP6" s="178"/>
      <c r="EQ6" s="178"/>
      <c r="ER6" s="178"/>
      <c r="ES6" s="178"/>
      <c r="ET6" s="178"/>
      <c r="EU6" s="178"/>
      <c r="EV6" s="178"/>
      <c r="EW6" s="178"/>
      <c r="EX6" s="178"/>
      <c r="EY6" s="178"/>
      <c r="EZ6" s="178"/>
      <c r="FA6" s="178"/>
      <c r="FB6" s="178"/>
      <c r="FC6" s="178"/>
      <c r="FD6" s="178"/>
      <c r="FE6" s="178"/>
      <c r="FF6" s="178"/>
      <c r="FG6" s="178"/>
      <c r="FH6" s="178"/>
      <c r="FI6" s="178"/>
      <c r="FJ6" s="178"/>
      <c r="FK6" s="178"/>
      <c r="FL6" s="178"/>
      <c r="FM6" s="178"/>
      <c r="FN6" s="178"/>
      <c r="FO6" s="178"/>
      <c r="FP6" s="178"/>
      <c r="FQ6" s="178"/>
      <c r="FR6" s="178"/>
      <c r="FS6" s="178"/>
      <c r="FT6" s="178"/>
      <c r="FU6" s="178"/>
      <c r="FV6" s="178"/>
      <c r="FW6" s="178"/>
      <c r="FX6" s="178"/>
      <c r="FY6" s="178"/>
      <c r="FZ6" s="178"/>
      <c r="GA6" s="178"/>
      <c r="GB6" s="178"/>
      <c r="GC6" s="178"/>
      <c r="GD6" s="178"/>
      <c r="GE6" s="178"/>
      <c r="GF6" s="178"/>
      <c r="GG6" s="178"/>
      <c r="GH6" s="178"/>
      <c r="GI6" s="178"/>
      <c r="GJ6" s="178"/>
      <c r="GK6" s="178"/>
      <c r="GL6" s="178"/>
      <c r="GM6" s="178"/>
      <c r="GN6" s="178"/>
      <c r="GO6" s="178"/>
      <c r="GP6" s="178"/>
      <c r="GQ6" s="178"/>
      <c r="GR6" s="178"/>
      <c r="GS6" s="178"/>
      <c r="GT6" s="178"/>
      <c r="GU6" s="178"/>
      <c r="GV6" s="178"/>
      <c r="GW6" s="178"/>
      <c r="GX6" s="178"/>
      <c r="GY6" s="178"/>
      <c r="GZ6" s="178"/>
      <c r="HA6" s="178"/>
      <c r="HB6" s="178"/>
      <c r="HC6" s="178"/>
      <c r="HD6" s="178"/>
      <c r="HE6" s="178"/>
      <c r="HF6" s="178"/>
      <c r="HG6" s="178"/>
      <c r="HH6" s="178"/>
      <c r="HI6" s="178"/>
      <c r="HJ6" s="178"/>
      <c r="HK6" s="178"/>
      <c r="HL6" s="178"/>
      <c r="HM6" s="178"/>
      <c r="HN6" s="178"/>
      <c r="HO6" s="178"/>
      <c r="HP6" s="178"/>
      <c r="HQ6" s="178"/>
      <c r="HR6" s="178"/>
      <c r="HS6" s="178"/>
      <c r="HT6" s="178"/>
      <c r="HU6" s="178"/>
      <c r="HV6" s="178"/>
      <c r="HW6" s="178"/>
      <c r="HX6" s="178"/>
      <c r="HY6" s="178"/>
      <c r="HZ6" s="178"/>
      <c r="IA6" s="178"/>
      <c r="IB6" s="178"/>
      <c r="IC6" s="178"/>
      <c r="ID6" s="178"/>
      <c r="IE6" s="178"/>
      <c r="IF6" s="178"/>
      <c r="IG6" s="178"/>
      <c r="IH6" s="178"/>
      <c r="II6" s="178"/>
      <c r="IJ6" s="178"/>
      <c r="IK6" s="178"/>
      <c r="IL6" s="178"/>
      <c r="IM6" s="178"/>
      <c r="IN6" s="178"/>
      <c r="IO6" s="178"/>
      <c r="IP6" s="178"/>
      <c r="IQ6" s="178"/>
      <c r="IR6" s="178"/>
      <c r="IS6" s="178"/>
      <c r="IT6" s="178"/>
    </row>
    <row r="7" spans="2:226" ht="15.75" hidden="1"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  <c r="CA7" s="46"/>
      <c r="CB7" s="46"/>
      <c r="CC7" s="46"/>
      <c r="CD7" s="46"/>
      <c r="CE7" s="46"/>
      <c r="CF7" s="46"/>
      <c r="CG7" s="46"/>
      <c r="CH7" s="46"/>
      <c r="CI7" s="46"/>
      <c r="CJ7" s="46"/>
      <c r="CK7" s="46"/>
      <c r="CL7" s="46"/>
      <c r="CM7" s="46"/>
      <c r="CN7" s="46"/>
      <c r="CO7" s="46"/>
      <c r="CP7" s="46"/>
      <c r="CQ7" s="46"/>
      <c r="CR7" s="46"/>
      <c r="CS7" s="46"/>
      <c r="CT7" s="46"/>
      <c r="CU7" s="46"/>
      <c r="CV7" s="46"/>
      <c r="CW7" s="46"/>
      <c r="CX7" s="46"/>
      <c r="CY7" s="46"/>
      <c r="CZ7" s="46"/>
      <c r="DA7" s="46"/>
      <c r="DB7" s="46"/>
      <c r="DC7" s="46"/>
      <c r="DD7" s="46"/>
      <c r="DE7" s="46"/>
      <c r="DF7" s="46"/>
      <c r="DG7" s="46"/>
      <c r="DH7" s="46"/>
      <c r="DI7" s="46"/>
      <c r="DJ7" s="46"/>
      <c r="DK7" s="46"/>
      <c r="DL7" s="46"/>
      <c r="DM7" s="46"/>
      <c r="DN7" s="46"/>
      <c r="DO7" s="46"/>
      <c r="DP7" s="46"/>
      <c r="DQ7" s="46"/>
      <c r="DR7" s="46"/>
      <c r="DS7" s="46"/>
      <c r="DT7" s="46"/>
      <c r="DU7" s="46"/>
      <c r="DV7" s="46"/>
      <c r="DW7" s="46"/>
      <c r="DX7" s="46"/>
      <c r="DY7" s="46"/>
      <c r="DZ7" s="46"/>
      <c r="EA7" s="46"/>
      <c r="EB7" s="46"/>
      <c r="EC7" s="46"/>
      <c r="ED7" s="46"/>
      <c r="EE7" s="46"/>
      <c r="EF7" s="46"/>
      <c r="EG7" s="46"/>
      <c r="EH7" s="46"/>
      <c r="EI7" s="46"/>
      <c r="EJ7" s="46"/>
      <c r="EK7" s="46"/>
      <c r="EL7" s="46"/>
      <c r="EM7" s="46"/>
      <c r="EN7" s="46"/>
      <c r="EO7" s="46"/>
      <c r="EP7" s="46"/>
      <c r="EQ7" s="46"/>
      <c r="ER7" s="46"/>
      <c r="ES7" s="46"/>
      <c r="ET7" s="47"/>
      <c r="EU7" s="47"/>
      <c r="EV7" s="47"/>
      <c r="EW7" s="47"/>
      <c r="EX7" s="47"/>
      <c r="EY7" s="47"/>
      <c r="EZ7" s="47"/>
      <c r="FA7" s="47"/>
      <c r="FB7" s="47"/>
      <c r="FC7" s="47"/>
      <c r="FD7" s="47"/>
      <c r="FE7" s="47"/>
      <c r="FF7" s="47"/>
      <c r="FG7" s="47"/>
      <c r="FH7" s="47"/>
      <c r="FI7" s="47"/>
      <c r="FJ7" s="47"/>
      <c r="FK7" s="47"/>
      <c r="FL7" s="47"/>
      <c r="FM7" s="47"/>
      <c r="FN7" s="47"/>
      <c r="FO7" s="47"/>
      <c r="FP7" s="47"/>
      <c r="FQ7" s="47"/>
      <c r="FR7" s="47"/>
      <c r="FS7" s="47"/>
      <c r="FT7" s="47"/>
      <c r="FU7" s="47"/>
      <c r="FV7" s="47"/>
      <c r="FW7" s="47"/>
      <c r="FX7" s="47"/>
      <c r="FY7" s="47"/>
      <c r="FZ7" s="47"/>
      <c r="GA7" s="47"/>
      <c r="GB7" s="47"/>
      <c r="GC7" s="47"/>
      <c r="GD7" s="47"/>
      <c r="GE7" s="47"/>
      <c r="GF7" s="47"/>
      <c r="GG7" s="47"/>
      <c r="GH7" s="47"/>
      <c r="GI7" s="47"/>
      <c r="GJ7" s="47"/>
      <c r="GK7" s="47"/>
      <c r="GL7" s="47"/>
      <c r="GM7" s="47"/>
      <c r="GN7" s="47"/>
      <c r="GO7" s="47"/>
      <c r="GP7" s="47"/>
      <c r="GQ7" s="47"/>
      <c r="GR7" s="47"/>
      <c r="GS7" s="47"/>
      <c r="GT7" s="47"/>
      <c r="GU7" s="47"/>
      <c r="GV7" s="47"/>
      <c r="GW7" s="47"/>
      <c r="GX7" s="47"/>
      <c r="GY7" s="47"/>
      <c r="GZ7" s="47"/>
      <c r="HA7" s="47"/>
      <c r="HB7" s="47"/>
      <c r="HC7" s="47"/>
      <c r="HD7" s="47"/>
      <c r="HE7" s="47"/>
      <c r="HF7" s="47"/>
      <c r="HG7" s="47"/>
      <c r="HH7" s="47"/>
      <c r="HI7" s="47"/>
      <c r="HJ7" s="47"/>
      <c r="HK7" s="47"/>
      <c r="HL7" s="47"/>
      <c r="HM7" s="47"/>
      <c r="HN7" s="47"/>
      <c r="HO7" s="47"/>
      <c r="HP7" s="47"/>
      <c r="HQ7" s="47"/>
      <c r="HR7" s="46"/>
    </row>
    <row r="8" spans="2:226" ht="15.75" hidden="1"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  <c r="CV8" s="46"/>
      <c r="CW8" s="46"/>
      <c r="CX8" s="46"/>
      <c r="CY8" s="46"/>
      <c r="CZ8" s="46"/>
      <c r="DA8" s="46"/>
      <c r="DB8" s="46"/>
      <c r="DC8" s="46"/>
      <c r="DD8" s="46"/>
      <c r="DE8" s="46"/>
      <c r="DF8" s="46"/>
      <c r="DG8" s="46"/>
      <c r="DH8" s="46"/>
      <c r="DI8" s="46"/>
      <c r="DJ8" s="46"/>
      <c r="DK8" s="46"/>
      <c r="DL8" s="46"/>
      <c r="DM8" s="46"/>
      <c r="DN8" s="46"/>
      <c r="DO8" s="46"/>
      <c r="DP8" s="46"/>
      <c r="DQ8" s="46"/>
      <c r="DR8" s="46"/>
      <c r="DS8" s="46"/>
      <c r="DT8" s="46"/>
      <c r="DU8" s="46"/>
      <c r="DV8" s="46"/>
      <c r="DW8" s="46"/>
      <c r="DX8" s="46"/>
      <c r="DY8" s="46"/>
      <c r="DZ8" s="46"/>
      <c r="EA8" s="46"/>
      <c r="EB8" s="46"/>
      <c r="EC8" s="46"/>
      <c r="ED8" s="46"/>
      <c r="EE8" s="46"/>
      <c r="EF8" s="46"/>
      <c r="EG8" s="46"/>
      <c r="EH8" s="46"/>
      <c r="EI8" s="46"/>
      <c r="EJ8" s="46"/>
      <c r="EK8" s="46"/>
      <c r="EL8" s="46"/>
      <c r="EM8" s="46"/>
      <c r="EN8" s="46"/>
      <c r="EO8" s="46"/>
      <c r="EP8" s="46"/>
      <c r="EQ8" s="46"/>
      <c r="ER8" s="46"/>
      <c r="ES8" s="46"/>
      <c r="ET8" s="47"/>
      <c r="EU8" s="47"/>
      <c r="EV8" s="47"/>
      <c r="EW8" s="47"/>
      <c r="EX8" s="47"/>
      <c r="EY8" s="47"/>
      <c r="EZ8" s="47"/>
      <c r="FA8" s="47"/>
      <c r="FB8" s="47"/>
      <c r="FC8" s="47"/>
      <c r="FD8" s="47"/>
      <c r="FE8" s="47"/>
      <c r="FF8" s="47"/>
      <c r="FG8" s="47"/>
      <c r="FH8" s="47"/>
      <c r="FI8" s="47"/>
      <c r="FJ8" s="47"/>
      <c r="FK8" s="47"/>
      <c r="FL8" s="47"/>
      <c r="FM8" s="47"/>
      <c r="FN8" s="47"/>
      <c r="FO8" s="47"/>
      <c r="FP8" s="48"/>
      <c r="FQ8" s="48"/>
      <c r="FR8" s="48"/>
      <c r="FS8" s="48"/>
      <c r="FT8" s="48"/>
      <c r="FU8" s="48"/>
      <c r="FV8" s="48"/>
      <c r="FW8" s="48"/>
      <c r="FX8" s="48"/>
      <c r="FY8" s="48"/>
      <c r="FZ8" s="48"/>
      <c r="GA8" s="48"/>
      <c r="GB8" s="48"/>
      <c r="GC8" s="48"/>
      <c r="GD8" s="48"/>
      <c r="GE8" s="48"/>
      <c r="GF8" s="48"/>
      <c r="GG8" s="48"/>
      <c r="GH8" s="48"/>
      <c r="GI8" s="48"/>
      <c r="GJ8" s="48"/>
      <c r="GK8" s="48"/>
      <c r="GL8" s="48"/>
      <c r="GM8" s="48"/>
      <c r="GN8" s="48"/>
      <c r="GO8" s="48"/>
      <c r="GP8" s="48"/>
      <c r="GQ8" s="48"/>
      <c r="GR8" s="48"/>
      <c r="GS8" s="48"/>
      <c r="GT8" s="48"/>
      <c r="GU8" s="48"/>
      <c r="GV8" s="48"/>
      <c r="GW8" s="48"/>
      <c r="GX8" s="48"/>
      <c r="GY8" s="48"/>
      <c r="GZ8" s="48"/>
      <c r="HA8" s="48"/>
      <c r="HB8" s="48"/>
      <c r="HC8" s="48"/>
      <c r="HD8" s="48"/>
      <c r="HE8" s="48"/>
      <c r="HF8" s="48"/>
      <c r="HG8" s="48"/>
      <c r="HH8" s="48"/>
      <c r="HI8" s="48"/>
      <c r="HJ8" s="48"/>
      <c r="HK8" s="48"/>
      <c r="HL8" s="48"/>
      <c r="HM8" s="48"/>
      <c r="HN8" s="48"/>
      <c r="HO8" s="48"/>
      <c r="HP8" s="48"/>
      <c r="HQ8" s="48"/>
      <c r="HR8" s="46"/>
    </row>
    <row r="9" spans="2:226" ht="15.75" hidden="1">
      <c r="B9" s="46"/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6"/>
      <c r="CM9" s="46"/>
      <c r="CN9" s="46"/>
      <c r="CO9" s="46"/>
      <c r="CP9" s="46"/>
      <c r="CQ9" s="46"/>
      <c r="CR9" s="46"/>
      <c r="CS9" s="46"/>
      <c r="CT9" s="46"/>
      <c r="CU9" s="46"/>
      <c r="CV9" s="46"/>
      <c r="CW9" s="46"/>
      <c r="CX9" s="46"/>
      <c r="CY9" s="46"/>
      <c r="CZ9" s="46"/>
      <c r="DA9" s="46"/>
      <c r="DB9" s="46"/>
      <c r="DC9" s="46"/>
      <c r="DD9" s="46"/>
      <c r="DE9" s="46"/>
      <c r="DF9" s="46"/>
      <c r="DG9" s="46"/>
      <c r="DH9" s="46"/>
      <c r="DI9" s="46"/>
      <c r="DJ9" s="46"/>
      <c r="DK9" s="46"/>
      <c r="DL9" s="46"/>
      <c r="DM9" s="46"/>
      <c r="DN9" s="46"/>
      <c r="DO9" s="46"/>
      <c r="DP9" s="46"/>
      <c r="DQ9" s="46"/>
      <c r="DR9" s="46"/>
      <c r="DS9" s="46"/>
      <c r="DT9" s="46"/>
      <c r="DU9" s="46"/>
      <c r="DV9" s="46"/>
      <c r="DW9" s="46"/>
      <c r="DX9" s="46"/>
      <c r="DY9" s="46"/>
      <c r="DZ9" s="46"/>
      <c r="EA9" s="46"/>
      <c r="EB9" s="46"/>
      <c r="EC9" s="46"/>
      <c r="ED9" s="46"/>
      <c r="EE9" s="46"/>
      <c r="EF9" s="46"/>
      <c r="EG9" s="46"/>
      <c r="EH9" s="46"/>
      <c r="EI9" s="46"/>
      <c r="EJ9" s="46"/>
      <c r="EK9" s="46"/>
      <c r="EL9" s="46"/>
      <c r="EM9" s="46"/>
      <c r="EN9" s="46"/>
      <c r="EO9" s="46"/>
      <c r="EP9" s="46"/>
      <c r="EQ9" s="46"/>
      <c r="ER9" s="46"/>
      <c r="ES9" s="46"/>
      <c r="ET9" s="46"/>
      <c r="EU9" s="46"/>
      <c r="EV9" s="46"/>
      <c r="EW9" s="46"/>
      <c r="EX9" s="46"/>
      <c r="EY9" s="46"/>
      <c r="EZ9" s="46"/>
      <c r="FA9" s="46"/>
      <c r="FB9" s="46"/>
      <c r="FC9" s="46"/>
      <c r="FD9" s="46"/>
      <c r="FE9" s="46"/>
      <c r="FF9" s="46"/>
      <c r="FG9" s="46"/>
      <c r="FH9" s="46"/>
      <c r="FI9" s="46"/>
      <c r="FJ9" s="46"/>
      <c r="FK9" s="46"/>
      <c r="FL9" s="46"/>
      <c r="FM9" s="46"/>
      <c r="FN9" s="46"/>
      <c r="FO9" s="46"/>
      <c r="FP9" s="48"/>
      <c r="FQ9" s="48"/>
      <c r="FR9" s="48"/>
      <c r="FS9" s="48"/>
      <c r="FT9" s="48"/>
      <c r="FU9" s="48"/>
      <c r="FV9" s="48"/>
      <c r="FW9" s="48"/>
      <c r="FX9" s="48"/>
      <c r="FY9" s="48"/>
      <c r="FZ9" s="48"/>
      <c r="GA9" s="48"/>
      <c r="GB9" s="48"/>
      <c r="GC9" s="48"/>
      <c r="GD9" s="48"/>
      <c r="GE9" s="48"/>
      <c r="GF9" s="48"/>
      <c r="GG9" s="48"/>
      <c r="GH9" s="48"/>
      <c r="GI9" s="48"/>
      <c r="GJ9" s="48"/>
      <c r="GK9" s="48"/>
      <c r="GL9" s="48"/>
      <c r="GM9" s="48"/>
      <c r="GN9" s="48"/>
      <c r="GO9" s="48"/>
      <c r="GP9" s="48"/>
      <c r="GQ9" s="48"/>
      <c r="GR9" s="48"/>
      <c r="GS9" s="48"/>
      <c r="GT9" s="48"/>
      <c r="GU9" s="48"/>
      <c r="GV9" s="48"/>
      <c r="GW9" s="48"/>
      <c r="GX9" s="48"/>
      <c r="GY9" s="48"/>
      <c r="GZ9" s="48"/>
      <c r="HA9" s="48"/>
      <c r="HB9" s="48"/>
      <c r="HC9" s="48"/>
      <c r="HD9" s="48"/>
      <c r="HE9" s="48"/>
      <c r="HF9" s="48"/>
      <c r="HG9" s="48"/>
      <c r="HH9" s="48"/>
      <c r="HI9" s="48"/>
      <c r="HJ9" s="48"/>
      <c r="HK9" s="48"/>
      <c r="HL9" s="48"/>
      <c r="HM9" s="48"/>
      <c r="HN9" s="48"/>
      <c r="HO9" s="48"/>
      <c r="HP9" s="48"/>
      <c r="HQ9" s="48"/>
      <c r="HR9" s="46"/>
    </row>
    <row r="10" spans="2:226" ht="15.75" hidden="1"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46"/>
      <c r="DB10" s="46"/>
      <c r="DC10" s="46"/>
      <c r="DD10" s="46"/>
      <c r="DE10" s="46"/>
      <c r="DF10" s="46"/>
      <c r="DG10" s="46"/>
      <c r="DH10" s="46"/>
      <c r="DI10" s="46"/>
      <c r="DJ10" s="46"/>
      <c r="DK10" s="46"/>
      <c r="DL10" s="46"/>
      <c r="DM10" s="46"/>
      <c r="DN10" s="46"/>
      <c r="DO10" s="46"/>
      <c r="DP10" s="46"/>
      <c r="DQ10" s="46"/>
      <c r="DR10" s="46"/>
      <c r="DS10" s="46"/>
      <c r="DT10" s="46"/>
      <c r="DU10" s="46"/>
      <c r="DV10" s="46"/>
      <c r="DW10" s="46"/>
      <c r="DX10" s="46"/>
      <c r="DY10" s="46"/>
      <c r="DZ10" s="46"/>
      <c r="EA10" s="46"/>
      <c r="EB10" s="46"/>
      <c r="EC10" s="46"/>
      <c r="ED10" s="46"/>
      <c r="EE10" s="46"/>
      <c r="EF10" s="46"/>
      <c r="EG10" s="46"/>
      <c r="EH10" s="46"/>
      <c r="EI10" s="46"/>
      <c r="EJ10" s="46"/>
      <c r="EK10" s="46"/>
      <c r="EL10" s="46"/>
      <c r="EM10" s="46"/>
      <c r="EN10" s="46"/>
      <c r="EO10" s="46"/>
      <c r="EP10" s="46"/>
      <c r="EQ10" s="46"/>
      <c r="ER10" s="46"/>
      <c r="ES10" s="46"/>
      <c r="ET10" s="46"/>
      <c r="EU10" s="46"/>
      <c r="EV10" s="46"/>
      <c r="EW10" s="46"/>
      <c r="EX10" s="46"/>
      <c r="EY10" s="46"/>
      <c r="EZ10" s="46"/>
      <c r="FA10" s="46"/>
      <c r="FB10" s="46"/>
      <c r="FC10" s="46"/>
      <c r="FD10" s="46"/>
      <c r="FE10" s="46"/>
      <c r="FF10" s="46"/>
      <c r="FG10" s="46"/>
      <c r="FH10" s="46"/>
      <c r="FI10" s="46"/>
      <c r="FJ10" s="46"/>
      <c r="FK10" s="46"/>
      <c r="FL10" s="46"/>
      <c r="FM10" s="46"/>
      <c r="FN10" s="46"/>
      <c r="FO10" s="46"/>
      <c r="FP10" s="48"/>
      <c r="FQ10" s="48"/>
      <c r="FR10" s="48"/>
      <c r="FS10" s="48"/>
      <c r="FT10" s="48"/>
      <c r="FU10" s="48"/>
      <c r="FV10" s="48"/>
      <c r="FW10" s="48"/>
      <c r="FX10" s="48"/>
      <c r="FY10" s="48"/>
      <c r="FZ10" s="48"/>
      <c r="GA10" s="48"/>
      <c r="GB10" s="48"/>
      <c r="GC10" s="48"/>
      <c r="GD10" s="48"/>
      <c r="GE10" s="48"/>
      <c r="GF10" s="48"/>
      <c r="GG10" s="48"/>
      <c r="GH10" s="48"/>
      <c r="GI10" s="48"/>
      <c r="GJ10" s="48"/>
      <c r="GK10" s="48"/>
      <c r="GL10" s="48"/>
      <c r="GM10" s="48"/>
      <c r="GN10" s="48"/>
      <c r="GO10" s="48"/>
      <c r="GP10" s="48"/>
      <c r="GQ10" s="48"/>
      <c r="GR10" s="48"/>
      <c r="GS10" s="48"/>
      <c r="GT10" s="48"/>
      <c r="GU10" s="48"/>
      <c r="GV10" s="48"/>
      <c r="GW10" s="48"/>
      <c r="GX10" s="48"/>
      <c r="GY10" s="48"/>
      <c r="GZ10" s="48"/>
      <c r="HA10" s="48"/>
      <c r="HB10" s="48"/>
      <c r="HC10" s="48"/>
      <c r="HD10" s="48"/>
      <c r="HE10" s="48"/>
      <c r="HF10" s="48"/>
      <c r="HG10" s="48"/>
      <c r="HH10" s="48"/>
      <c r="HI10" s="48"/>
      <c r="HJ10" s="48"/>
      <c r="HK10" s="48"/>
      <c r="HL10" s="48"/>
      <c r="HM10" s="48"/>
      <c r="HN10" s="48"/>
      <c r="HO10" s="48"/>
      <c r="HP10" s="48"/>
      <c r="HQ10" s="48"/>
      <c r="HR10" s="46"/>
    </row>
    <row r="11" spans="4:225" ht="21" customHeight="1"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  <c r="AG11" s="49"/>
      <c r="AH11" s="49"/>
      <c r="AI11" s="49"/>
      <c r="AJ11" s="49"/>
      <c r="AK11" s="49"/>
      <c r="AL11" s="49"/>
      <c r="AM11" s="49"/>
      <c r="AN11" s="49"/>
      <c r="AO11" s="49"/>
      <c r="AP11" s="49"/>
      <c r="AQ11" s="49"/>
      <c r="AR11" s="49"/>
      <c r="AS11" s="49"/>
      <c r="AT11" s="49"/>
      <c r="AU11" s="49"/>
      <c r="AV11" s="49"/>
      <c r="AW11" s="49"/>
      <c r="AX11" s="49"/>
      <c r="AY11" s="49"/>
      <c r="AZ11" s="50"/>
      <c r="BA11" s="50"/>
      <c r="BB11" s="50"/>
      <c r="BC11" s="51"/>
      <c r="BD11" s="51"/>
      <c r="BE11" s="51"/>
      <c r="BF11" s="51"/>
      <c r="BG11" s="51"/>
      <c r="BH11" s="52"/>
      <c r="BI11" s="52"/>
      <c r="BJ11" s="52"/>
      <c r="BK11" s="52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3"/>
      <c r="DC11" s="53"/>
      <c r="DD11" s="53"/>
      <c r="DE11" s="53"/>
      <c r="DF11" s="53"/>
      <c r="DG11" s="53"/>
      <c r="DH11" s="53"/>
      <c r="DI11" s="53"/>
      <c r="DJ11" s="53"/>
      <c r="DK11" s="53"/>
      <c r="DL11" s="53"/>
      <c r="DM11" s="53"/>
      <c r="DN11" s="53"/>
      <c r="DO11" s="53"/>
      <c r="DP11" s="53"/>
      <c r="DQ11" s="53"/>
      <c r="DR11" s="53"/>
      <c r="DS11" s="53"/>
      <c r="DT11" s="53"/>
      <c r="DU11" s="53"/>
      <c r="DV11" s="53"/>
      <c r="DW11" s="53"/>
      <c r="DX11" s="53"/>
      <c r="DY11" s="53"/>
      <c r="DZ11" s="53"/>
      <c r="EA11" s="53"/>
      <c r="EB11" s="53"/>
      <c r="EC11" s="53"/>
      <c r="ED11" s="53"/>
      <c r="EE11" s="53"/>
      <c r="EF11" s="53"/>
      <c r="EG11" s="53"/>
      <c r="EH11" s="53"/>
      <c r="EI11" s="53"/>
      <c r="EJ11" s="53"/>
      <c r="EK11" s="53"/>
      <c r="EL11" s="53"/>
      <c r="EM11" s="53"/>
      <c r="EN11" s="53"/>
      <c r="EO11" s="53"/>
      <c r="EP11" s="53"/>
      <c r="EQ11" s="53"/>
      <c r="ER11" s="48"/>
      <c r="ES11" s="48"/>
      <c r="ET11" s="48"/>
      <c r="EU11" s="48"/>
      <c r="EV11" s="48"/>
      <c r="EW11" s="48"/>
      <c r="EX11" s="48"/>
      <c r="EY11" s="48"/>
      <c r="EZ11" s="48"/>
      <c r="FA11" s="48"/>
      <c r="FB11" s="48"/>
      <c r="FC11" s="48"/>
      <c r="FD11" s="48"/>
      <c r="FE11" s="48"/>
      <c r="FF11" s="48"/>
      <c r="FG11" s="48"/>
      <c r="FH11" s="48"/>
      <c r="FI11" s="48"/>
      <c r="FJ11" s="48"/>
      <c r="FK11" s="48"/>
      <c r="FL11" s="48"/>
      <c r="FM11" s="48"/>
      <c r="FN11" s="48"/>
      <c r="FO11" s="48"/>
      <c r="FP11" s="48"/>
      <c r="FQ11" s="48"/>
      <c r="FR11" s="48"/>
      <c r="FS11" s="48"/>
      <c r="FT11" s="48"/>
      <c r="FU11" s="48"/>
      <c r="FV11" s="48"/>
      <c r="FW11" s="48"/>
      <c r="FX11" s="48"/>
      <c r="FY11" s="48"/>
      <c r="FZ11" s="48"/>
      <c r="GA11" s="48"/>
      <c r="GB11" s="48"/>
      <c r="GC11" s="48"/>
      <c r="GD11" s="48"/>
      <c r="GE11" s="48"/>
      <c r="GF11" s="48"/>
      <c r="GG11" s="48"/>
      <c r="GH11" s="48"/>
      <c r="GI11" s="48"/>
      <c r="GJ11" s="48"/>
      <c r="GK11" s="48"/>
      <c r="GL11" s="48"/>
      <c r="GM11" s="48"/>
      <c r="GN11" s="48"/>
      <c r="GO11" s="48"/>
      <c r="GP11" s="48"/>
      <c r="GQ11" s="48"/>
      <c r="GR11" s="71"/>
      <c r="GS11" s="71"/>
      <c r="GT11" s="71"/>
      <c r="GU11" s="48"/>
      <c r="GV11" s="48"/>
      <c r="GW11" s="48"/>
      <c r="GX11" s="48"/>
      <c r="GY11" s="48"/>
      <c r="GZ11" s="48"/>
      <c r="HA11" s="48"/>
      <c r="HB11" s="48"/>
      <c r="HC11" s="48"/>
      <c r="HD11" s="48"/>
      <c r="HE11" s="48"/>
      <c r="HF11" s="48"/>
      <c r="HG11" s="48"/>
      <c r="HH11" s="48"/>
      <c r="HI11" s="48"/>
      <c r="HJ11" s="48"/>
      <c r="HK11" s="48"/>
      <c r="HL11" s="48"/>
      <c r="HM11" s="48"/>
      <c r="HN11" s="48"/>
      <c r="HO11" s="48"/>
      <c r="HP11" s="48"/>
      <c r="HQ11" s="48"/>
    </row>
    <row r="12" spans="1:256" s="6" customFormat="1" ht="27" customHeight="1">
      <c r="A12" s="1"/>
      <c r="B12" s="5"/>
      <c r="C12" s="5"/>
      <c r="D12" s="181"/>
      <c r="E12" s="182"/>
      <c r="F12" s="201">
        <v>1999</v>
      </c>
      <c r="G12" s="201"/>
      <c r="H12" s="201"/>
      <c r="I12" s="201"/>
      <c r="J12" s="201"/>
      <c r="K12" s="201"/>
      <c r="L12" s="201"/>
      <c r="M12" s="201"/>
      <c r="N12" s="198">
        <v>2000</v>
      </c>
      <c r="O12" s="199"/>
      <c r="P12" s="199"/>
      <c r="Q12" s="199"/>
      <c r="R12" s="199"/>
      <c r="S12" s="199"/>
      <c r="T12" s="199"/>
      <c r="U12" s="200"/>
      <c r="V12" s="85">
        <v>2001</v>
      </c>
      <c r="W12" s="85"/>
      <c r="X12" s="85"/>
      <c r="Y12" s="85"/>
      <c r="Z12" s="85"/>
      <c r="AA12" s="85"/>
      <c r="AB12" s="85"/>
      <c r="AC12" s="208">
        <v>2001</v>
      </c>
      <c r="AD12" s="208"/>
      <c r="AE12" s="208"/>
      <c r="AF12" s="208"/>
      <c r="AG12" s="208"/>
      <c r="AH12" s="184">
        <v>2002</v>
      </c>
      <c r="AI12" s="184"/>
      <c r="AJ12" s="184"/>
      <c r="AK12" s="184"/>
      <c r="AL12" s="184"/>
      <c r="AM12" s="184"/>
      <c r="AN12" s="184"/>
      <c r="AO12" s="184"/>
      <c r="AP12" s="184"/>
      <c r="AQ12" s="184"/>
      <c r="AR12" s="184"/>
      <c r="AS12" s="184"/>
      <c r="AT12" s="207">
        <v>2003</v>
      </c>
      <c r="AU12" s="207"/>
      <c r="AV12" s="207"/>
      <c r="AW12" s="207"/>
      <c r="AX12" s="207"/>
      <c r="AY12" s="207"/>
      <c r="AZ12" s="207"/>
      <c r="BA12" s="207"/>
      <c r="BB12" s="207"/>
      <c r="BC12" s="207"/>
      <c r="BD12" s="207"/>
      <c r="BE12" s="207"/>
      <c r="BF12" s="202">
        <v>2004</v>
      </c>
      <c r="BG12" s="202"/>
      <c r="BH12" s="202"/>
      <c r="BI12" s="202"/>
      <c r="BJ12" s="202"/>
      <c r="BK12" s="202"/>
      <c r="BL12" s="202"/>
      <c r="BM12" s="202"/>
      <c r="BN12" s="202"/>
      <c r="BO12" s="202"/>
      <c r="BP12" s="203">
        <v>2005</v>
      </c>
      <c r="BQ12" s="203"/>
      <c r="BR12" s="203"/>
      <c r="BS12" s="203"/>
      <c r="BT12" s="203"/>
      <c r="BU12" s="203"/>
      <c r="BV12" s="203"/>
      <c r="BW12" s="203"/>
      <c r="BX12" s="203"/>
      <c r="BY12" s="203"/>
      <c r="BZ12" s="203"/>
      <c r="CA12" s="203"/>
      <c r="CB12" s="183">
        <v>2006</v>
      </c>
      <c r="CC12" s="183"/>
      <c r="CD12" s="183"/>
      <c r="CE12" s="183"/>
      <c r="CF12" s="183"/>
      <c r="CG12" s="183"/>
      <c r="CH12" s="183"/>
      <c r="CI12" s="183"/>
      <c r="CJ12" s="183"/>
      <c r="CK12" s="183"/>
      <c r="CL12" s="210">
        <v>2007</v>
      </c>
      <c r="CM12" s="210"/>
      <c r="CN12" s="210"/>
      <c r="CO12" s="210"/>
      <c r="CP12" s="210"/>
      <c r="CQ12" s="210"/>
      <c r="CR12" s="210"/>
      <c r="CS12" s="210"/>
      <c r="CT12" s="210"/>
      <c r="CU12" s="210"/>
      <c r="CV12" s="210"/>
      <c r="CW12" s="210"/>
      <c r="CX12" s="209">
        <v>2008</v>
      </c>
      <c r="CY12" s="209"/>
      <c r="CZ12" s="209"/>
      <c r="DA12" s="209"/>
      <c r="DB12" s="209"/>
      <c r="DC12" s="209"/>
      <c r="DD12" s="209"/>
      <c r="DE12" s="209"/>
      <c r="DF12" s="209"/>
      <c r="DG12" s="209"/>
      <c r="DH12" s="209"/>
      <c r="DI12" s="209"/>
      <c r="DJ12" s="190">
        <v>2009</v>
      </c>
      <c r="DK12" s="190"/>
      <c r="DL12" s="190"/>
      <c r="DM12" s="190"/>
      <c r="DN12" s="190"/>
      <c r="DO12" s="190"/>
      <c r="DP12" s="190"/>
      <c r="DQ12" s="190"/>
      <c r="DR12" s="190"/>
      <c r="DS12" s="190"/>
      <c r="DT12" s="190"/>
      <c r="DU12" s="190"/>
      <c r="DV12" s="185">
        <v>2010</v>
      </c>
      <c r="DW12" s="185"/>
      <c r="DX12" s="185"/>
      <c r="DY12" s="185"/>
      <c r="DZ12" s="185"/>
      <c r="EA12" s="185"/>
      <c r="EB12" s="185"/>
      <c r="EC12" s="185"/>
      <c r="ED12" s="185"/>
      <c r="EE12" s="185"/>
      <c r="EF12" s="185"/>
      <c r="EG12" s="185"/>
      <c r="EH12" s="87"/>
      <c r="EI12" s="87">
        <v>2011</v>
      </c>
      <c r="EJ12" s="87"/>
      <c r="EK12" s="87"/>
      <c r="EL12" s="87"/>
      <c r="EM12" s="87"/>
      <c r="EN12" s="87"/>
      <c r="EO12" s="185">
        <v>2011</v>
      </c>
      <c r="EP12" s="185"/>
      <c r="EQ12" s="185"/>
      <c r="ER12" s="188">
        <v>2012</v>
      </c>
      <c r="ES12" s="188"/>
      <c r="ET12" s="188"/>
      <c r="EU12" s="188"/>
      <c r="EV12" s="188"/>
      <c r="EW12" s="188"/>
      <c r="EX12" s="188"/>
      <c r="EY12" s="188"/>
      <c r="EZ12" s="188"/>
      <c r="FA12" s="188"/>
      <c r="FB12" s="188"/>
      <c r="FC12" s="188"/>
      <c r="FD12" s="188">
        <v>2013</v>
      </c>
      <c r="FE12" s="188"/>
      <c r="FF12" s="188"/>
      <c r="FG12" s="188"/>
      <c r="FH12" s="188"/>
      <c r="FI12" s="188"/>
      <c r="FJ12" s="188"/>
      <c r="FK12" s="188"/>
      <c r="FL12" s="188"/>
      <c r="FM12" s="188"/>
      <c r="FN12" s="188"/>
      <c r="FO12" s="188"/>
      <c r="FP12" s="189">
        <v>2014</v>
      </c>
      <c r="FQ12" s="189"/>
      <c r="FR12" s="189"/>
      <c r="FS12" s="189"/>
      <c r="FT12" s="189"/>
      <c r="FU12" s="189"/>
      <c r="FV12" s="189"/>
      <c r="FW12" s="189"/>
      <c r="FX12" s="189"/>
      <c r="FY12" s="189"/>
      <c r="FZ12" s="189"/>
      <c r="GA12" s="189"/>
      <c r="GB12" s="189">
        <v>2015</v>
      </c>
      <c r="GC12" s="189"/>
      <c r="GD12" s="189"/>
      <c r="GE12" s="189"/>
      <c r="GF12" s="189"/>
      <c r="GG12" s="189"/>
      <c r="GH12" s="189"/>
      <c r="GI12" s="189"/>
      <c r="GJ12" s="189"/>
      <c r="GK12" s="189"/>
      <c r="GL12" s="189"/>
      <c r="GM12" s="189"/>
      <c r="GN12" s="98">
        <v>2016</v>
      </c>
      <c r="GO12" s="99"/>
      <c r="GP12" s="99"/>
      <c r="GQ12" s="99"/>
      <c r="GR12" s="99"/>
      <c r="GS12" s="99"/>
      <c r="GT12" s="99"/>
      <c r="GU12" s="99"/>
      <c r="GV12" s="99"/>
      <c r="GW12" s="99"/>
      <c r="GX12" s="186">
        <v>2016</v>
      </c>
      <c r="GY12" s="187"/>
      <c r="GZ12" s="194">
        <v>2017</v>
      </c>
      <c r="HA12" s="194"/>
      <c r="HB12" s="194"/>
      <c r="HC12" s="194"/>
      <c r="HD12" s="194"/>
      <c r="HE12" s="194"/>
      <c r="HF12" s="194"/>
      <c r="HG12" s="194"/>
      <c r="HH12" s="194"/>
      <c r="HI12" s="194"/>
      <c r="HJ12" s="194"/>
      <c r="HK12" s="194"/>
      <c r="HL12" s="191">
        <v>2018</v>
      </c>
      <c r="HM12" s="192"/>
      <c r="HN12" s="192"/>
      <c r="HO12" s="192"/>
      <c r="HP12" s="192"/>
      <c r="HQ12" s="192"/>
      <c r="HR12" s="192"/>
      <c r="HS12" s="192"/>
      <c r="HT12" s="192"/>
      <c r="HU12" s="192"/>
      <c r="HV12" s="192"/>
      <c r="HW12" s="193"/>
      <c r="HX12" s="177">
        <v>2019</v>
      </c>
      <c r="HY12" s="177"/>
      <c r="HZ12" s="177"/>
      <c r="IA12" s="177"/>
      <c r="IB12" s="177"/>
      <c r="IC12" s="177"/>
      <c r="ID12" s="177"/>
      <c r="IE12" s="177"/>
      <c r="IF12" s="177"/>
      <c r="IG12" s="177"/>
      <c r="IH12" s="177"/>
      <c r="II12" s="177"/>
      <c r="IJ12" s="177">
        <v>2020</v>
      </c>
      <c r="IK12" s="177"/>
      <c r="IL12" s="177"/>
      <c r="IM12" s="177"/>
      <c r="IN12" s="177"/>
      <c r="IO12" s="177"/>
      <c r="IP12" s="177"/>
      <c r="IQ12" s="177"/>
      <c r="IR12" s="177"/>
      <c r="IS12" s="177"/>
      <c r="IT12" s="177"/>
      <c r="IU12" s="1"/>
      <c r="IV12" s="1"/>
    </row>
    <row r="13" spans="1:256" s="6" customFormat="1" ht="55.5" customHeight="1">
      <c r="A13" s="1"/>
      <c r="B13" s="54" t="s">
        <v>14</v>
      </c>
      <c r="C13" s="54" t="s">
        <v>17</v>
      </c>
      <c r="D13" s="105" t="s">
        <v>22</v>
      </c>
      <c r="E13" s="105" t="s">
        <v>18</v>
      </c>
      <c r="F13" s="106" t="s">
        <v>0</v>
      </c>
      <c r="G13" s="107" t="s">
        <v>8</v>
      </c>
      <c r="H13" s="107" t="s">
        <v>11</v>
      </c>
      <c r="I13" s="107" t="s">
        <v>20</v>
      </c>
      <c r="J13" s="107" t="s">
        <v>12</v>
      </c>
      <c r="K13" s="107" t="s">
        <v>13</v>
      </c>
      <c r="L13" s="107" t="s">
        <v>1</v>
      </c>
      <c r="M13" s="107" t="s">
        <v>6</v>
      </c>
      <c r="N13" s="107" t="s">
        <v>0</v>
      </c>
      <c r="O13" s="107" t="s">
        <v>12</v>
      </c>
      <c r="P13" s="107" t="s">
        <v>1</v>
      </c>
      <c r="Q13" s="107" t="s">
        <v>2</v>
      </c>
      <c r="R13" s="107" t="s">
        <v>19</v>
      </c>
      <c r="S13" s="107" t="s">
        <v>4</v>
      </c>
      <c r="T13" s="107" t="s">
        <v>5</v>
      </c>
      <c r="U13" s="107" t="s">
        <v>6</v>
      </c>
      <c r="V13" s="107" t="s">
        <v>0</v>
      </c>
      <c r="W13" s="107" t="s">
        <v>8</v>
      </c>
      <c r="X13" s="107" t="s">
        <v>11</v>
      </c>
      <c r="Y13" s="107" t="s">
        <v>20</v>
      </c>
      <c r="Z13" s="107" t="s">
        <v>12</v>
      </c>
      <c r="AA13" s="107" t="s">
        <v>13</v>
      </c>
      <c r="AB13" s="107" t="s">
        <v>1</v>
      </c>
      <c r="AC13" s="107" t="s">
        <v>2</v>
      </c>
      <c r="AD13" s="107" t="s">
        <v>3</v>
      </c>
      <c r="AE13" s="107" t="s">
        <v>4</v>
      </c>
      <c r="AF13" s="107" t="s">
        <v>5</v>
      </c>
      <c r="AG13" s="107" t="s">
        <v>6</v>
      </c>
      <c r="AH13" s="107" t="s">
        <v>0</v>
      </c>
      <c r="AI13" s="107" t="s">
        <v>8</v>
      </c>
      <c r="AJ13" s="107" t="s">
        <v>11</v>
      </c>
      <c r="AK13" s="107" t="s">
        <v>20</v>
      </c>
      <c r="AL13" s="107" t="s">
        <v>12</v>
      </c>
      <c r="AM13" s="107" t="s">
        <v>13</v>
      </c>
      <c r="AN13" s="107" t="s">
        <v>1</v>
      </c>
      <c r="AO13" s="107" t="s">
        <v>2</v>
      </c>
      <c r="AP13" s="107" t="s">
        <v>3</v>
      </c>
      <c r="AQ13" s="107" t="s">
        <v>4</v>
      </c>
      <c r="AR13" s="107" t="s">
        <v>5</v>
      </c>
      <c r="AS13" s="107" t="s">
        <v>23</v>
      </c>
      <c r="AT13" s="107" t="s">
        <v>0</v>
      </c>
      <c r="AU13" s="107" t="s">
        <v>8</v>
      </c>
      <c r="AV13" s="107" t="s">
        <v>11</v>
      </c>
      <c r="AW13" s="107" t="s">
        <v>20</v>
      </c>
      <c r="AX13" s="107" t="s">
        <v>12</v>
      </c>
      <c r="AY13" s="107" t="s">
        <v>13</v>
      </c>
      <c r="AZ13" s="107" t="s">
        <v>1</v>
      </c>
      <c r="BA13" s="107" t="s">
        <v>2</v>
      </c>
      <c r="BB13" s="107" t="s">
        <v>3</v>
      </c>
      <c r="BC13" s="107" t="s">
        <v>4</v>
      </c>
      <c r="BD13" s="107" t="s">
        <v>5</v>
      </c>
      <c r="BE13" s="107" t="s">
        <v>6</v>
      </c>
      <c r="BF13" s="107" t="s">
        <v>0</v>
      </c>
      <c r="BG13" s="107" t="s">
        <v>8</v>
      </c>
      <c r="BH13" s="108" t="s">
        <v>12</v>
      </c>
      <c r="BI13" s="108" t="s">
        <v>13</v>
      </c>
      <c r="BJ13" s="108" t="s">
        <v>1</v>
      </c>
      <c r="BK13" s="108" t="s">
        <v>2</v>
      </c>
      <c r="BL13" s="108" t="s">
        <v>3</v>
      </c>
      <c r="BM13" s="108" t="s">
        <v>4</v>
      </c>
      <c r="BN13" s="108" t="s">
        <v>5</v>
      </c>
      <c r="BO13" s="108" t="s">
        <v>6</v>
      </c>
      <c r="BP13" s="108" t="s">
        <v>0</v>
      </c>
      <c r="BQ13" s="108" t="s">
        <v>8</v>
      </c>
      <c r="BR13" s="108" t="s">
        <v>11</v>
      </c>
      <c r="BS13" s="108" t="s">
        <v>20</v>
      </c>
      <c r="BT13" s="108" t="s">
        <v>12</v>
      </c>
      <c r="BU13" s="108" t="s">
        <v>13</v>
      </c>
      <c r="BV13" s="108" t="s">
        <v>1</v>
      </c>
      <c r="BW13" s="108" t="s">
        <v>2</v>
      </c>
      <c r="BX13" s="108" t="s">
        <v>3</v>
      </c>
      <c r="BY13" s="108" t="s">
        <v>4</v>
      </c>
      <c r="BZ13" s="108" t="s">
        <v>5</v>
      </c>
      <c r="CA13" s="108" t="s">
        <v>6</v>
      </c>
      <c r="CB13" s="108" t="s">
        <v>0</v>
      </c>
      <c r="CC13" s="108" t="s">
        <v>8</v>
      </c>
      <c r="CD13" s="108" t="s">
        <v>11</v>
      </c>
      <c r="CE13" s="108" t="s">
        <v>20</v>
      </c>
      <c r="CF13" s="108" t="s">
        <v>12</v>
      </c>
      <c r="CG13" s="108" t="s">
        <v>13</v>
      </c>
      <c r="CH13" s="108" t="s">
        <v>1</v>
      </c>
      <c r="CI13" s="108" t="s">
        <v>2</v>
      </c>
      <c r="CJ13" s="108" t="s">
        <v>4</v>
      </c>
      <c r="CK13" s="108" t="s">
        <v>5</v>
      </c>
      <c r="CL13" s="108" t="s">
        <v>26</v>
      </c>
      <c r="CM13" s="108" t="s">
        <v>27</v>
      </c>
      <c r="CN13" s="108" t="s">
        <v>28</v>
      </c>
      <c r="CO13" s="108" t="s">
        <v>29</v>
      </c>
      <c r="CP13" s="108" t="s">
        <v>30</v>
      </c>
      <c r="CQ13" s="108" t="s">
        <v>31</v>
      </c>
      <c r="CR13" s="108" t="s">
        <v>32</v>
      </c>
      <c r="CS13" s="108" t="s">
        <v>33</v>
      </c>
      <c r="CT13" s="108" t="s">
        <v>34</v>
      </c>
      <c r="CU13" s="108" t="s">
        <v>35</v>
      </c>
      <c r="CV13" s="108" t="s">
        <v>36</v>
      </c>
      <c r="CW13" s="108" t="s">
        <v>37</v>
      </c>
      <c r="CX13" s="108" t="s">
        <v>26</v>
      </c>
      <c r="CY13" s="108" t="s">
        <v>27</v>
      </c>
      <c r="CZ13" s="108" t="s">
        <v>28</v>
      </c>
      <c r="DA13" s="108" t="s">
        <v>29</v>
      </c>
      <c r="DB13" s="108" t="s">
        <v>30</v>
      </c>
      <c r="DC13" s="108" t="s">
        <v>31</v>
      </c>
      <c r="DD13" s="108" t="s">
        <v>32</v>
      </c>
      <c r="DE13" s="108" t="s">
        <v>33</v>
      </c>
      <c r="DF13" s="108" t="s">
        <v>34</v>
      </c>
      <c r="DG13" s="108" t="s">
        <v>35</v>
      </c>
      <c r="DH13" s="108" t="s">
        <v>36</v>
      </c>
      <c r="DI13" s="108" t="s">
        <v>37</v>
      </c>
      <c r="DJ13" s="108" t="s">
        <v>26</v>
      </c>
      <c r="DK13" s="108" t="s">
        <v>27</v>
      </c>
      <c r="DL13" s="108" t="s">
        <v>28</v>
      </c>
      <c r="DM13" s="108" t="s">
        <v>29</v>
      </c>
      <c r="DN13" s="108" t="s">
        <v>30</v>
      </c>
      <c r="DO13" s="108" t="s">
        <v>31</v>
      </c>
      <c r="DP13" s="108" t="s">
        <v>32</v>
      </c>
      <c r="DQ13" s="108" t="s">
        <v>33</v>
      </c>
      <c r="DR13" s="108" t="s">
        <v>34</v>
      </c>
      <c r="DS13" s="108" t="s">
        <v>35</v>
      </c>
      <c r="DT13" s="108" t="s">
        <v>36</v>
      </c>
      <c r="DU13" s="108" t="s">
        <v>37</v>
      </c>
      <c r="DV13" s="108" t="s">
        <v>26</v>
      </c>
      <c r="DW13" s="108" t="s">
        <v>27</v>
      </c>
      <c r="DX13" s="108" t="s">
        <v>28</v>
      </c>
      <c r="DY13" s="108" t="s">
        <v>29</v>
      </c>
      <c r="DZ13" s="108" t="s">
        <v>30</v>
      </c>
      <c r="EA13" s="108" t="s">
        <v>31</v>
      </c>
      <c r="EB13" s="108" t="s">
        <v>32</v>
      </c>
      <c r="EC13" s="108" t="s">
        <v>33</v>
      </c>
      <c r="ED13" s="108" t="s">
        <v>34</v>
      </c>
      <c r="EE13" s="108" t="s">
        <v>35</v>
      </c>
      <c r="EF13" s="108" t="s">
        <v>36</v>
      </c>
      <c r="EG13" s="108" t="s">
        <v>37</v>
      </c>
      <c r="EH13" s="108" t="s">
        <v>26</v>
      </c>
      <c r="EI13" s="108" t="s">
        <v>27</v>
      </c>
      <c r="EJ13" s="108" t="s">
        <v>28</v>
      </c>
      <c r="EK13" s="108" t="s">
        <v>29</v>
      </c>
      <c r="EL13" s="108" t="s">
        <v>30</v>
      </c>
      <c r="EM13" s="108" t="s">
        <v>32</v>
      </c>
      <c r="EN13" s="108" t="s">
        <v>34</v>
      </c>
      <c r="EO13" s="108" t="s">
        <v>35</v>
      </c>
      <c r="EP13" s="108" t="s">
        <v>36</v>
      </c>
      <c r="EQ13" s="108" t="s">
        <v>37</v>
      </c>
      <c r="ER13" s="108" t="s">
        <v>26</v>
      </c>
      <c r="ES13" s="108" t="s">
        <v>27</v>
      </c>
      <c r="ET13" s="108" t="s">
        <v>28</v>
      </c>
      <c r="EU13" s="108" t="s">
        <v>29</v>
      </c>
      <c r="EV13" s="108" t="s">
        <v>30</v>
      </c>
      <c r="EW13" s="108" t="s">
        <v>31</v>
      </c>
      <c r="EX13" s="108" t="s">
        <v>32</v>
      </c>
      <c r="EY13" s="108" t="s">
        <v>33</v>
      </c>
      <c r="EZ13" s="108" t="s">
        <v>34</v>
      </c>
      <c r="FA13" s="108" t="s">
        <v>35</v>
      </c>
      <c r="FB13" s="108" t="s">
        <v>36</v>
      </c>
      <c r="FC13" s="108" t="s">
        <v>37</v>
      </c>
      <c r="FD13" s="108" t="s">
        <v>26</v>
      </c>
      <c r="FE13" s="108" t="s">
        <v>27</v>
      </c>
      <c r="FF13" s="108" t="s">
        <v>28</v>
      </c>
      <c r="FG13" s="108" t="s">
        <v>29</v>
      </c>
      <c r="FH13" s="108" t="s">
        <v>30</v>
      </c>
      <c r="FI13" s="108" t="s">
        <v>31</v>
      </c>
      <c r="FJ13" s="108" t="s">
        <v>32</v>
      </c>
      <c r="FK13" s="108" t="s">
        <v>33</v>
      </c>
      <c r="FL13" s="108" t="s">
        <v>34</v>
      </c>
      <c r="FM13" s="108" t="s">
        <v>35</v>
      </c>
      <c r="FN13" s="108" t="s">
        <v>36</v>
      </c>
      <c r="FO13" s="108" t="s">
        <v>37</v>
      </c>
      <c r="FP13" s="108" t="s">
        <v>26</v>
      </c>
      <c r="FQ13" s="108" t="s">
        <v>27</v>
      </c>
      <c r="FR13" s="108" t="s">
        <v>28</v>
      </c>
      <c r="FS13" s="108" t="s">
        <v>29</v>
      </c>
      <c r="FT13" s="108" t="s">
        <v>30</v>
      </c>
      <c r="FU13" s="108" t="s">
        <v>31</v>
      </c>
      <c r="FV13" s="108" t="s">
        <v>32</v>
      </c>
      <c r="FW13" s="108" t="s">
        <v>33</v>
      </c>
      <c r="FX13" s="108" t="s">
        <v>34</v>
      </c>
      <c r="FY13" s="108" t="s">
        <v>35</v>
      </c>
      <c r="FZ13" s="108" t="s">
        <v>36</v>
      </c>
      <c r="GA13" s="108" t="s">
        <v>37</v>
      </c>
      <c r="GB13" s="108" t="s">
        <v>26</v>
      </c>
      <c r="GC13" s="108" t="s">
        <v>27</v>
      </c>
      <c r="GD13" s="108" t="s">
        <v>28</v>
      </c>
      <c r="GE13" s="108" t="s">
        <v>29</v>
      </c>
      <c r="GF13" s="108" t="s">
        <v>30</v>
      </c>
      <c r="GG13" s="108" t="s">
        <v>31</v>
      </c>
      <c r="GH13" s="108" t="s">
        <v>32</v>
      </c>
      <c r="GI13" s="108" t="s">
        <v>33</v>
      </c>
      <c r="GJ13" s="108" t="s">
        <v>34</v>
      </c>
      <c r="GK13" s="108" t="s">
        <v>35</v>
      </c>
      <c r="GL13" s="108" t="s">
        <v>36</v>
      </c>
      <c r="GM13" s="108" t="s">
        <v>37</v>
      </c>
      <c r="GN13" s="108" t="s">
        <v>26</v>
      </c>
      <c r="GO13" s="108" t="s">
        <v>27</v>
      </c>
      <c r="GP13" s="108" t="s">
        <v>28</v>
      </c>
      <c r="GQ13" s="108" t="s">
        <v>29</v>
      </c>
      <c r="GR13" s="108" t="s">
        <v>30</v>
      </c>
      <c r="GS13" s="108" t="s">
        <v>31</v>
      </c>
      <c r="GT13" s="108" t="s">
        <v>32</v>
      </c>
      <c r="GU13" s="108" t="s">
        <v>33</v>
      </c>
      <c r="GV13" s="108" t="s">
        <v>34</v>
      </c>
      <c r="GW13" s="108" t="s">
        <v>35</v>
      </c>
      <c r="GX13" s="108" t="s">
        <v>36</v>
      </c>
      <c r="GY13" s="108" t="s">
        <v>37</v>
      </c>
      <c r="GZ13" s="109" t="s">
        <v>26</v>
      </c>
      <c r="HA13" s="109" t="s">
        <v>27</v>
      </c>
      <c r="HB13" s="109" t="s">
        <v>28</v>
      </c>
      <c r="HC13" s="109" t="s">
        <v>29</v>
      </c>
      <c r="HD13" s="109" t="s">
        <v>30</v>
      </c>
      <c r="HE13" s="109" t="s">
        <v>31</v>
      </c>
      <c r="HF13" s="109" t="s">
        <v>32</v>
      </c>
      <c r="HG13" s="109" t="s">
        <v>47</v>
      </c>
      <c r="HH13" s="109" t="s">
        <v>48</v>
      </c>
      <c r="HI13" s="109" t="s">
        <v>35</v>
      </c>
      <c r="HJ13" s="109" t="s">
        <v>36</v>
      </c>
      <c r="HK13" s="109" t="s">
        <v>37</v>
      </c>
      <c r="HL13" s="109" t="s">
        <v>26</v>
      </c>
      <c r="HM13" s="109" t="s">
        <v>27</v>
      </c>
      <c r="HN13" s="109" t="s">
        <v>28</v>
      </c>
      <c r="HO13" s="109" t="s">
        <v>29</v>
      </c>
      <c r="HP13" s="109" t="s">
        <v>30</v>
      </c>
      <c r="HQ13" s="109" t="s">
        <v>31</v>
      </c>
      <c r="HR13" s="109" t="s">
        <v>32</v>
      </c>
      <c r="HS13" s="108" t="s">
        <v>33</v>
      </c>
      <c r="HT13" s="110" t="s">
        <v>48</v>
      </c>
      <c r="HU13" s="110" t="s">
        <v>35</v>
      </c>
      <c r="HV13" s="110" t="s">
        <v>36</v>
      </c>
      <c r="HW13" s="110" t="s">
        <v>37</v>
      </c>
      <c r="HX13" s="110" t="s">
        <v>26</v>
      </c>
      <c r="HY13" s="110" t="s">
        <v>27</v>
      </c>
      <c r="HZ13" s="110" t="s">
        <v>28</v>
      </c>
      <c r="IA13" s="110" t="s">
        <v>29</v>
      </c>
      <c r="IB13" s="110" t="s">
        <v>30</v>
      </c>
      <c r="IC13" s="110" t="s">
        <v>31</v>
      </c>
      <c r="ID13" s="110" t="s">
        <v>32</v>
      </c>
      <c r="IE13" s="110" t="s">
        <v>33</v>
      </c>
      <c r="IF13" s="110" t="s">
        <v>48</v>
      </c>
      <c r="IG13" s="110" t="s">
        <v>35</v>
      </c>
      <c r="IH13" s="110" t="s">
        <v>36</v>
      </c>
      <c r="II13" s="110" t="s">
        <v>37</v>
      </c>
      <c r="IJ13" s="110" t="s">
        <v>26</v>
      </c>
      <c r="IK13" s="110" t="s">
        <v>27</v>
      </c>
      <c r="IL13" s="110" t="s">
        <v>28</v>
      </c>
      <c r="IM13" s="110" t="s">
        <v>29</v>
      </c>
      <c r="IN13" s="110" t="s">
        <v>30</v>
      </c>
      <c r="IO13" s="110" t="s">
        <v>31</v>
      </c>
      <c r="IP13" s="110" t="s">
        <v>32</v>
      </c>
      <c r="IQ13" s="110" t="s">
        <v>33</v>
      </c>
      <c r="IR13" s="110" t="s">
        <v>48</v>
      </c>
      <c r="IS13" s="110" t="s">
        <v>35</v>
      </c>
      <c r="IT13" s="110" t="s">
        <v>36</v>
      </c>
      <c r="IU13" s="110" t="s">
        <v>49</v>
      </c>
      <c r="IV13" s="1"/>
    </row>
    <row r="14" spans="1:256" s="9" customFormat="1" ht="24.75" customHeight="1">
      <c r="A14" s="7"/>
      <c r="B14" s="56" t="s">
        <v>24</v>
      </c>
      <c r="C14" s="56" t="s">
        <v>15</v>
      </c>
      <c r="D14" s="83" t="s">
        <v>9</v>
      </c>
      <c r="E14" s="57" t="s">
        <v>10</v>
      </c>
      <c r="F14" s="42">
        <v>96703</v>
      </c>
      <c r="G14" s="43">
        <v>91285</v>
      </c>
      <c r="H14" s="43">
        <v>112380</v>
      </c>
      <c r="I14" s="43">
        <v>105265</v>
      </c>
      <c r="J14" s="43">
        <v>57580</v>
      </c>
      <c r="K14" s="43">
        <v>92875</v>
      </c>
      <c r="L14" s="43">
        <v>119641</v>
      </c>
      <c r="M14" s="43">
        <v>116690</v>
      </c>
      <c r="N14" s="43">
        <v>117914</v>
      </c>
      <c r="O14" s="43">
        <v>115238</v>
      </c>
      <c r="P14" s="43">
        <v>125099</v>
      </c>
      <c r="Q14" s="43">
        <v>127746</v>
      </c>
      <c r="R14" s="43">
        <v>116316</v>
      </c>
      <c r="S14" s="43">
        <v>122540</v>
      </c>
      <c r="T14" s="43">
        <v>121492</v>
      </c>
      <c r="U14" s="43">
        <v>122010</v>
      </c>
      <c r="V14" s="43">
        <v>116214</v>
      </c>
      <c r="W14" s="43">
        <v>106892</v>
      </c>
      <c r="X14" s="43">
        <v>120118</v>
      </c>
      <c r="Y14" s="43">
        <v>118387</v>
      </c>
      <c r="Z14" s="43">
        <v>123340</v>
      </c>
      <c r="AA14" s="43">
        <v>119522</v>
      </c>
      <c r="AB14" s="43">
        <v>130904</v>
      </c>
      <c r="AC14" s="43">
        <v>129389</v>
      </c>
      <c r="AD14" s="43">
        <v>122454</v>
      </c>
      <c r="AE14" s="43">
        <v>124961</v>
      </c>
      <c r="AF14" s="43">
        <v>115670</v>
      </c>
      <c r="AG14" s="43">
        <v>119283</v>
      </c>
      <c r="AH14" s="43">
        <v>125291</v>
      </c>
      <c r="AI14" s="43">
        <v>114590</v>
      </c>
      <c r="AJ14" s="43">
        <v>128513</v>
      </c>
      <c r="AK14" s="43">
        <v>80233</v>
      </c>
      <c r="AL14" s="43">
        <v>133391</v>
      </c>
      <c r="AM14" s="43">
        <v>132725</v>
      </c>
      <c r="AN14" s="43">
        <v>132855</v>
      </c>
      <c r="AO14" s="43">
        <v>136408</v>
      </c>
      <c r="AP14" s="43">
        <v>131365</v>
      </c>
      <c r="AQ14" s="43">
        <v>133582</v>
      </c>
      <c r="AR14" s="43">
        <v>119783</v>
      </c>
      <c r="AS14" s="43">
        <v>124692</v>
      </c>
      <c r="AT14" s="43">
        <v>121969</v>
      </c>
      <c r="AU14" s="43">
        <v>118095</v>
      </c>
      <c r="AV14" s="43">
        <v>131516</v>
      </c>
      <c r="AW14" s="43">
        <v>124124</v>
      </c>
      <c r="AX14" s="43">
        <v>132167</v>
      </c>
      <c r="AY14" s="43">
        <v>128630</v>
      </c>
      <c r="AZ14" s="43">
        <v>129152</v>
      </c>
      <c r="BA14" s="43">
        <v>85675</v>
      </c>
      <c r="BB14" s="43">
        <v>122678</v>
      </c>
      <c r="BC14" s="43">
        <v>128406</v>
      </c>
      <c r="BD14" s="43">
        <v>124047</v>
      </c>
      <c r="BE14" s="43">
        <v>123522</v>
      </c>
      <c r="BF14" s="43">
        <v>123469</v>
      </c>
      <c r="BG14" s="43">
        <v>112029</v>
      </c>
      <c r="BH14" s="43">
        <v>100080</v>
      </c>
      <c r="BI14" s="43">
        <v>122032</v>
      </c>
      <c r="BJ14" s="43">
        <v>125013</v>
      </c>
      <c r="BK14" s="43">
        <v>123552</v>
      </c>
      <c r="BL14" s="43">
        <v>118326</v>
      </c>
      <c r="BM14" s="43">
        <v>122730</v>
      </c>
      <c r="BN14" s="43" t="e">
        <v>#REF!</v>
      </c>
      <c r="BO14" s="43">
        <v>117255</v>
      </c>
      <c r="BP14" s="43">
        <v>119154</v>
      </c>
      <c r="BQ14" s="43">
        <v>109697</v>
      </c>
      <c r="BR14" s="43">
        <v>118544</v>
      </c>
      <c r="BS14" s="43">
        <v>112740</v>
      </c>
      <c r="BT14" s="43">
        <v>116713</v>
      </c>
      <c r="BU14" s="43">
        <v>105240</v>
      </c>
      <c r="BV14" s="43">
        <v>115124</v>
      </c>
      <c r="BW14" s="43">
        <v>112940</v>
      </c>
      <c r="BX14" s="43">
        <v>109919</v>
      </c>
      <c r="BY14" s="43">
        <v>111825</v>
      </c>
      <c r="BZ14" s="43">
        <v>107317</v>
      </c>
      <c r="CA14" s="43">
        <v>111292</v>
      </c>
      <c r="CB14" s="43">
        <v>109161</v>
      </c>
      <c r="CC14" s="43">
        <v>98466</v>
      </c>
      <c r="CD14" s="43">
        <v>107190</v>
      </c>
      <c r="CE14" s="43">
        <v>94599</v>
      </c>
      <c r="CF14" s="43">
        <v>105761</v>
      </c>
      <c r="CG14" s="43">
        <v>101455</v>
      </c>
      <c r="CH14" s="43">
        <v>103802</v>
      </c>
      <c r="CI14" s="43">
        <v>102659</v>
      </c>
      <c r="CJ14" s="43">
        <v>90902</v>
      </c>
      <c r="CK14" s="43">
        <v>101951</v>
      </c>
      <c r="CL14" s="43">
        <v>93684</v>
      </c>
      <c r="CM14" s="43">
        <v>81385</v>
      </c>
      <c r="CN14" s="43">
        <v>87656</v>
      </c>
      <c r="CO14" s="43">
        <v>94357</v>
      </c>
      <c r="CP14" s="43">
        <v>96755</v>
      </c>
      <c r="CQ14" s="43">
        <v>93718</v>
      </c>
      <c r="CR14" s="43">
        <v>94322</v>
      </c>
      <c r="CS14" s="43">
        <v>94214</v>
      </c>
      <c r="CT14" s="43">
        <v>90858</v>
      </c>
      <c r="CU14" s="43">
        <v>91063</v>
      </c>
      <c r="CV14" s="43">
        <v>87280</v>
      </c>
      <c r="CW14" s="43">
        <v>89161</v>
      </c>
      <c r="CX14" s="43">
        <v>86664</v>
      </c>
      <c r="CY14" s="43">
        <v>78952</v>
      </c>
      <c r="CZ14" s="43">
        <v>85300</v>
      </c>
      <c r="DA14" s="43">
        <v>82088</v>
      </c>
      <c r="DB14" s="43">
        <v>84623</v>
      </c>
      <c r="DC14" s="43">
        <v>75736</v>
      </c>
      <c r="DD14" s="43">
        <v>84964</v>
      </c>
      <c r="DE14" s="43">
        <v>84229</v>
      </c>
      <c r="DF14" s="43">
        <v>81009</v>
      </c>
      <c r="DG14" s="43">
        <v>82971</v>
      </c>
      <c r="DH14" s="43">
        <v>73326</v>
      </c>
      <c r="DI14" s="43">
        <v>76364</v>
      </c>
      <c r="DJ14" s="44">
        <v>84859</v>
      </c>
      <c r="DK14" s="44">
        <v>74541</v>
      </c>
      <c r="DL14" s="44">
        <v>82720</v>
      </c>
      <c r="DM14" s="44">
        <v>79438</v>
      </c>
      <c r="DN14" s="44">
        <v>82295</v>
      </c>
      <c r="DO14" s="44">
        <v>67641</v>
      </c>
      <c r="DP14" s="44">
        <v>86957</v>
      </c>
      <c r="DQ14" s="44">
        <v>86725</v>
      </c>
      <c r="DR14" s="44">
        <v>74638</v>
      </c>
      <c r="DS14" s="44">
        <v>86237</v>
      </c>
      <c r="DT14" s="44">
        <v>81868</v>
      </c>
      <c r="DU14" s="44">
        <v>85246</v>
      </c>
      <c r="DV14" s="44">
        <v>81876</v>
      </c>
      <c r="DW14" s="44">
        <v>78007</v>
      </c>
      <c r="DX14" s="44">
        <v>84166</v>
      </c>
      <c r="DY14" s="44">
        <v>77715</v>
      </c>
      <c r="DZ14" s="44">
        <v>78877</v>
      </c>
      <c r="EA14" s="44">
        <v>81783</v>
      </c>
      <c r="EB14" s="44">
        <v>67103</v>
      </c>
      <c r="EC14" s="44">
        <v>80415</v>
      </c>
      <c r="ED14" s="44">
        <v>63936</v>
      </c>
      <c r="EE14" s="44">
        <v>74978</v>
      </c>
      <c r="EF14" s="44">
        <v>73424</v>
      </c>
      <c r="EG14" s="44">
        <v>69571</v>
      </c>
      <c r="EH14" s="44">
        <v>81876</v>
      </c>
      <c r="EI14" s="44">
        <v>69301</v>
      </c>
      <c r="EJ14" s="44">
        <v>68534</v>
      </c>
      <c r="EK14" s="44">
        <v>72568</v>
      </c>
      <c r="EL14" s="44">
        <v>82664</v>
      </c>
      <c r="EM14" s="44">
        <v>72591</v>
      </c>
      <c r="EN14" s="44">
        <v>77901</v>
      </c>
      <c r="EO14" s="44">
        <v>80632</v>
      </c>
      <c r="EP14" s="44">
        <v>76589</v>
      </c>
      <c r="EQ14" s="44">
        <v>77346</v>
      </c>
      <c r="ER14" s="44">
        <v>78360</v>
      </c>
      <c r="ES14" s="44">
        <v>75725</v>
      </c>
      <c r="ET14" s="44">
        <v>82345</v>
      </c>
      <c r="EU14" s="44">
        <v>79047</v>
      </c>
      <c r="EV14" s="44">
        <v>82171</v>
      </c>
      <c r="EW14" s="44">
        <v>81787</v>
      </c>
      <c r="EX14" s="44">
        <v>86374</v>
      </c>
      <c r="EY14" s="44">
        <v>85215</v>
      </c>
      <c r="EZ14" s="44">
        <v>81623</v>
      </c>
      <c r="FA14" s="44">
        <v>84964</v>
      </c>
      <c r="FB14" s="44">
        <v>82060</v>
      </c>
      <c r="FC14" s="44">
        <v>79075</v>
      </c>
      <c r="FD14" s="44">
        <v>71544</v>
      </c>
      <c r="FE14" s="44">
        <v>74942</v>
      </c>
      <c r="FF14" s="44">
        <v>79216</v>
      </c>
      <c r="FG14" s="44">
        <v>67532</v>
      </c>
      <c r="FH14" s="44">
        <v>70832</v>
      </c>
      <c r="FI14" s="44">
        <v>75701</v>
      </c>
      <c r="FJ14" s="44">
        <v>63649</v>
      </c>
      <c r="FK14" s="44">
        <v>66408</v>
      </c>
      <c r="FL14" s="44">
        <v>66431</v>
      </c>
      <c r="FM14" s="44">
        <v>62988</v>
      </c>
      <c r="FN14" s="44">
        <v>66359</v>
      </c>
      <c r="FO14" s="44">
        <v>72325</v>
      </c>
      <c r="FP14" s="44">
        <v>67456</v>
      </c>
      <c r="FQ14" s="44">
        <v>60777</v>
      </c>
      <c r="FR14" s="44">
        <v>74828</v>
      </c>
      <c r="FS14" s="44">
        <v>67477</v>
      </c>
      <c r="FT14" s="44">
        <v>72581</v>
      </c>
      <c r="FU14" s="44">
        <v>69124</v>
      </c>
      <c r="FV14" s="44">
        <v>71470</v>
      </c>
      <c r="FW14" s="44">
        <v>68636</v>
      </c>
      <c r="FX14" s="44">
        <v>67393</v>
      </c>
      <c r="FY14" s="44">
        <v>59535</v>
      </c>
      <c r="FZ14" s="44">
        <v>58242</v>
      </c>
      <c r="GA14" s="44">
        <v>46881</v>
      </c>
      <c r="GB14" s="44">
        <v>61531</v>
      </c>
      <c r="GC14" s="44">
        <v>49923</v>
      </c>
      <c r="GD14" s="44">
        <v>62523</v>
      </c>
      <c r="GE14" s="44">
        <v>65503</v>
      </c>
      <c r="GF14" s="44">
        <v>68885</v>
      </c>
      <c r="GG14" s="44">
        <v>54581</v>
      </c>
      <c r="GH14" s="44">
        <v>62412</v>
      </c>
      <c r="GI14" s="44">
        <v>65666</v>
      </c>
      <c r="GJ14" s="44">
        <v>59208</v>
      </c>
      <c r="GK14" s="44">
        <v>59001</v>
      </c>
      <c r="GL14" s="44">
        <v>52681</v>
      </c>
      <c r="GM14" s="44">
        <v>58614</v>
      </c>
      <c r="GN14" s="44">
        <v>57845</v>
      </c>
      <c r="GO14" s="44">
        <v>43558</v>
      </c>
      <c r="GP14" s="44">
        <v>56441</v>
      </c>
      <c r="GQ14" s="44">
        <v>54579</v>
      </c>
      <c r="GR14" s="44">
        <v>1061</v>
      </c>
      <c r="GS14" s="44">
        <v>1055.5666666666666</v>
      </c>
      <c r="GT14" s="44">
        <v>729.0645161290323</v>
      </c>
      <c r="GU14" s="44">
        <v>1006.258064516129</v>
      </c>
      <c r="GV14" s="44">
        <v>1307.2</v>
      </c>
      <c r="GW14" s="44">
        <v>1498.774193548387</v>
      </c>
      <c r="GX14" s="44">
        <v>996.8</v>
      </c>
      <c r="GY14" s="44">
        <v>818.3870967741935</v>
      </c>
      <c r="GZ14" s="44">
        <v>1265.225806451613</v>
      </c>
      <c r="HA14" s="44">
        <v>1285.2142857142858</v>
      </c>
      <c r="HB14" s="44">
        <v>1207.4193548387098</v>
      </c>
      <c r="HC14" s="44">
        <v>1279.5</v>
      </c>
      <c r="HD14" s="44">
        <v>1098</v>
      </c>
      <c r="HE14" s="44">
        <v>1123</v>
      </c>
      <c r="HF14" s="86">
        <v>1233</v>
      </c>
      <c r="HG14" s="88">
        <v>1162</v>
      </c>
      <c r="HH14" s="91">
        <v>1109</v>
      </c>
      <c r="HI14" s="93">
        <v>852</v>
      </c>
      <c r="HJ14" s="95">
        <v>850</v>
      </c>
      <c r="HK14" s="96">
        <v>1027</v>
      </c>
      <c r="HL14" s="101">
        <v>1178</v>
      </c>
      <c r="HM14" s="102">
        <v>1293</v>
      </c>
      <c r="HN14" s="112">
        <v>1240</v>
      </c>
      <c r="HO14" s="113">
        <v>1230</v>
      </c>
      <c r="HP14" s="116">
        <v>1193</v>
      </c>
      <c r="HQ14" s="117">
        <v>1076</v>
      </c>
      <c r="HR14" s="119">
        <v>987</v>
      </c>
      <c r="HS14" s="44">
        <v>926</v>
      </c>
      <c r="HT14" s="121">
        <v>889</v>
      </c>
      <c r="HU14" s="124">
        <v>768</v>
      </c>
      <c r="HV14" s="126">
        <v>894</v>
      </c>
      <c r="HW14" s="129">
        <v>910</v>
      </c>
      <c r="HX14" s="131">
        <v>919</v>
      </c>
      <c r="HY14" s="133">
        <v>887</v>
      </c>
      <c r="HZ14" s="136">
        <v>849</v>
      </c>
      <c r="IA14" s="138">
        <v>780</v>
      </c>
      <c r="IB14" s="139">
        <v>817.6129032258065</v>
      </c>
      <c r="IC14" s="142">
        <v>657.1333333333333</v>
      </c>
      <c r="ID14" s="143">
        <v>787.3548387096774</v>
      </c>
      <c r="IE14" s="146">
        <v>778.6774193548387</v>
      </c>
      <c r="IF14" s="148">
        <v>707.6333333333333</v>
      </c>
      <c r="IG14" s="149">
        <v>639</v>
      </c>
      <c r="IH14" s="151">
        <v>637.1666666666666</v>
      </c>
      <c r="II14" s="153">
        <v>609</v>
      </c>
      <c r="IJ14" s="156">
        <v>566</v>
      </c>
      <c r="IK14" s="158">
        <v>564</v>
      </c>
      <c r="IL14" s="159">
        <v>530</v>
      </c>
      <c r="IM14" s="162">
        <v>557</v>
      </c>
      <c r="IN14" s="163">
        <v>564</v>
      </c>
      <c r="IO14" s="165">
        <v>540</v>
      </c>
      <c r="IP14" s="168">
        <v>302</v>
      </c>
      <c r="IQ14" s="169">
        <v>447</v>
      </c>
      <c r="IR14" s="172">
        <v>486</v>
      </c>
      <c r="IS14" s="173">
        <v>125</v>
      </c>
      <c r="IT14" s="176">
        <v>445</v>
      </c>
      <c r="IU14" s="176">
        <f>+IT14-IS14</f>
        <v>320</v>
      </c>
      <c r="IV14" s="8"/>
    </row>
    <row r="15" spans="1:256" s="9" customFormat="1" ht="24.75" customHeight="1">
      <c r="A15" s="7"/>
      <c r="B15" s="204" t="s">
        <v>21</v>
      </c>
      <c r="C15" s="205" t="s">
        <v>16</v>
      </c>
      <c r="D15" s="206" t="s">
        <v>25</v>
      </c>
      <c r="E15" s="58">
        <v>88</v>
      </c>
      <c r="F15" s="42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>
        <v>123505</v>
      </c>
      <c r="BJ15" s="43">
        <v>134866</v>
      </c>
      <c r="BK15" s="43">
        <v>310057</v>
      </c>
      <c r="BL15" s="43">
        <v>671842</v>
      </c>
      <c r="BM15" s="43">
        <v>904779</v>
      </c>
      <c r="BN15" s="43" t="e">
        <v>#REF!</v>
      </c>
      <c r="BO15" s="43">
        <v>684480</v>
      </c>
      <c r="BP15" s="43">
        <v>939037</v>
      </c>
      <c r="BQ15" s="43">
        <v>967563</v>
      </c>
      <c r="BR15" s="43">
        <v>1018177</v>
      </c>
      <c r="BS15" s="43">
        <v>1073256</v>
      </c>
      <c r="BT15" s="43">
        <v>1024917</v>
      </c>
      <c r="BU15" s="43">
        <v>1101512</v>
      </c>
      <c r="BV15" s="43">
        <v>1147406</v>
      </c>
      <c r="BW15" s="43">
        <v>1062589</v>
      </c>
      <c r="BX15" s="43">
        <v>740641</v>
      </c>
      <c r="BY15" s="43">
        <v>1013908</v>
      </c>
      <c r="BZ15" s="43">
        <v>753087</v>
      </c>
      <c r="CA15" s="43">
        <v>889129</v>
      </c>
      <c r="CB15" s="43">
        <v>1097191</v>
      </c>
      <c r="CC15" s="43">
        <v>1000645</v>
      </c>
      <c r="CD15" s="43">
        <v>626149</v>
      </c>
      <c r="CE15" s="43">
        <v>1089731</v>
      </c>
      <c r="CF15" s="43">
        <v>1096922</v>
      </c>
      <c r="CG15" s="43">
        <v>1061499</v>
      </c>
      <c r="CH15" s="43">
        <v>1155337</v>
      </c>
      <c r="CI15" s="43">
        <v>1134623</v>
      </c>
      <c r="CJ15" s="43">
        <v>1141719</v>
      </c>
      <c r="CK15" s="43">
        <v>1081334</v>
      </c>
      <c r="CL15" s="43">
        <v>1150004</v>
      </c>
      <c r="CM15" s="43">
        <v>895107</v>
      </c>
      <c r="CN15" s="43">
        <v>850276</v>
      </c>
      <c r="CO15" s="43">
        <v>825592</v>
      </c>
      <c r="CP15" s="43">
        <v>1145862</v>
      </c>
      <c r="CQ15" s="43">
        <v>1096587</v>
      </c>
      <c r="CR15" s="43">
        <v>1133924</v>
      </c>
      <c r="CS15" s="43">
        <v>842794</v>
      </c>
      <c r="CT15" s="43">
        <v>1057686</v>
      </c>
      <c r="CU15" s="43">
        <v>1122961</v>
      </c>
      <c r="CV15" s="43">
        <v>1084950</v>
      </c>
      <c r="CW15" s="43">
        <v>1115578</v>
      </c>
      <c r="CX15" s="43">
        <v>851043</v>
      </c>
      <c r="CY15" s="43">
        <v>1006690</v>
      </c>
      <c r="CZ15" s="43">
        <v>770050</v>
      </c>
      <c r="DA15" s="43">
        <v>1075554</v>
      </c>
      <c r="DB15" s="43">
        <v>895032</v>
      </c>
      <c r="DC15" s="43">
        <v>1072200</v>
      </c>
      <c r="DD15" s="43">
        <v>1097799</v>
      </c>
      <c r="DE15" s="43">
        <v>998153</v>
      </c>
      <c r="DF15" s="43">
        <v>801395</v>
      </c>
      <c r="DG15" s="43">
        <v>884752</v>
      </c>
      <c r="DH15" s="43">
        <v>866627</v>
      </c>
      <c r="DI15" s="43">
        <v>940377</v>
      </c>
      <c r="DJ15" s="44">
        <v>956636</v>
      </c>
      <c r="DK15" s="44">
        <v>869138</v>
      </c>
      <c r="DL15" s="44">
        <v>1029443</v>
      </c>
      <c r="DM15" s="44">
        <v>869625</v>
      </c>
      <c r="DN15" s="44">
        <v>1062940</v>
      </c>
      <c r="DO15" s="44">
        <v>1042234</v>
      </c>
      <c r="DP15" s="44">
        <v>1235209</v>
      </c>
      <c r="DQ15" s="44">
        <v>1232778</v>
      </c>
      <c r="DR15" s="44">
        <v>1225546</v>
      </c>
      <c r="DS15" s="44">
        <v>1221610</v>
      </c>
      <c r="DT15" s="44">
        <v>1271486</v>
      </c>
      <c r="DU15" s="44">
        <v>1338558</v>
      </c>
      <c r="DV15" s="44">
        <v>1464343</v>
      </c>
      <c r="DW15" s="44">
        <v>1285788</v>
      </c>
      <c r="DX15" s="44">
        <v>1409614</v>
      </c>
      <c r="DY15" s="44">
        <v>1327547</v>
      </c>
      <c r="DZ15" s="44">
        <v>1446254</v>
      </c>
      <c r="EA15" s="44">
        <v>1550620</v>
      </c>
      <c r="EB15" s="44">
        <v>1535243</v>
      </c>
      <c r="EC15" s="44">
        <v>1548446</v>
      </c>
      <c r="ED15" s="44">
        <v>1468847</v>
      </c>
      <c r="EE15" s="44">
        <v>1503939</v>
      </c>
      <c r="EF15" s="44">
        <v>1391997</v>
      </c>
      <c r="EG15" s="44">
        <v>1476919</v>
      </c>
      <c r="EH15" s="44">
        <v>1464343</v>
      </c>
      <c r="EI15" s="44">
        <v>1334818</v>
      </c>
      <c r="EJ15" s="44">
        <v>1549502</v>
      </c>
      <c r="EK15" s="44">
        <v>1448129</v>
      </c>
      <c r="EL15" s="44">
        <v>1462725</v>
      </c>
      <c r="EM15" s="44">
        <v>1438560</v>
      </c>
      <c r="EN15" s="44">
        <v>1282923</v>
      </c>
      <c r="EO15" s="44">
        <v>1196603</v>
      </c>
      <c r="EP15" s="44">
        <v>1110109</v>
      </c>
      <c r="EQ15" s="44">
        <v>1131234</v>
      </c>
      <c r="ER15" s="44">
        <v>963832</v>
      </c>
      <c r="ES15" s="44">
        <v>1091453</v>
      </c>
      <c r="ET15" s="44">
        <v>1252517</v>
      </c>
      <c r="EU15" s="44">
        <v>1009228</v>
      </c>
      <c r="EV15" s="44">
        <v>1276937</v>
      </c>
      <c r="EW15" s="44">
        <v>1171748</v>
      </c>
      <c r="EX15" s="44">
        <v>1235958</v>
      </c>
      <c r="EY15" s="44">
        <v>1456125</v>
      </c>
      <c r="EZ15" s="44">
        <v>1633178</v>
      </c>
      <c r="FA15" s="44">
        <v>1938478</v>
      </c>
      <c r="FB15" s="44">
        <v>1855786</v>
      </c>
      <c r="FC15" s="44">
        <v>1885828</v>
      </c>
      <c r="FD15" s="44">
        <v>1900876</v>
      </c>
      <c r="FE15" s="44">
        <v>1888315</v>
      </c>
      <c r="FF15" s="44">
        <v>1938237</v>
      </c>
      <c r="FG15" s="44">
        <v>1885673</v>
      </c>
      <c r="FH15" s="44">
        <v>1987288</v>
      </c>
      <c r="FI15" s="44">
        <v>1954132</v>
      </c>
      <c r="FJ15" s="44">
        <v>2053407</v>
      </c>
      <c r="FK15" s="44">
        <v>2082905</v>
      </c>
      <c r="FL15" s="44">
        <v>1794112</v>
      </c>
      <c r="FM15" s="44">
        <v>1588429</v>
      </c>
      <c r="FN15" s="44">
        <v>1978200</v>
      </c>
      <c r="FO15" s="44">
        <v>1887190</v>
      </c>
      <c r="FP15" s="44">
        <v>1626039</v>
      </c>
      <c r="FQ15" s="44">
        <v>1733309</v>
      </c>
      <c r="FR15" s="44">
        <v>1935925</v>
      </c>
      <c r="FS15" s="44">
        <v>1764624</v>
      </c>
      <c r="FT15" s="44">
        <v>1770179</v>
      </c>
      <c r="FU15" s="44">
        <v>1811417</v>
      </c>
      <c r="FV15" s="44">
        <v>1841406</v>
      </c>
      <c r="FW15" s="44">
        <v>1709898</v>
      </c>
      <c r="FX15" s="44">
        <v>1766991</v>
      </c>
      <c r="FY15" s="44">
        <v>1799461</v>
      </c>
      <c r="FZ15" s="44">
        <v>1692601</v>
      </c>
      <c r="GA15" s="44">
        <v>1742252</v>
      </c>
      <c r="GB15" s="44">
        <v>1643453</v>
      </c>
      <c r="GC15" s="44">
        <v>1561981</v>
      </c>
      <c r="GD15" s="44">
        <v>1715601</v>
      </c>
      <c r="GE15" s="44">
        <v>1301646</v>
      </c>
      <c r="GF15" s="44">
        <v>1285147</v>
      </c>
      <c r="GG15" s="44">
        <v>1578045</v>
      </c>
      <c r="GH15" s="44">
        <v>1496533</v>
      </c>
      <c r="GI15" s="44">
        <v>1824745</v>
      </c>
      <c r="GJ15" s="44">
        <v>1603300</v>
      </c>
      <c r="GK15" s="44">
        <v>1609304</v>
      </c>
      <c r="GL15" s="44">
        <v>1529978</v>
      </c>
      <c r="GM15" s="44">
        <v>1692139</v>
      </c>
      <c r="GN15" s="44">
        <v>952597</v>
      </c>
      <c r="GO15" s="44">
        <v>1600683</v>
      </c>
      <c r="GP15" s="44">
        <v>1488376</v>
      </c>
      <c r="GQ15" s="44">
        <v>1628491</v>
      </c>
      <c r="GR15" s="44">
        <v>55623.25806451613</v>
      </c>
      <c r="GS15" s="44">
        <v>52875.166666666664</v>
      </c>
      <c r="GT15" s="44">
        <v>53051.45161290323</v>
      </c>
      <c r="GU15" s="44">
        <v>53724.77419354839</v>
      </c>
      <c r="GV15" s="44">
        <v>45180.13333333333</v>
      </c>
      <c r="GW15" s="44">
        <v>49353.12903225807</v>
      </c>
      <c r="GX15" s="44">
        <v>52816.86666666667</v>
      </c>
      <c r="GY15" s="44">
        <v>51973.645161290326</v>
      </c>
      <c r="GZ15" s="44">
        <v>49614</v>
      </c>
      <c r="HA15" s="44">
        <v>51610.57142857143</v>
      </c>
      <c r="HB15" s="44">
        <v>49384.967741935485</v>
      </c>
      <c r="HC15" s="44">
        <v>42088.5</v>
      </c>
      <c r="HD15" s="44">
        <v>48570</v>
      </c>
      <c r="HE15" s="44">
        <v>51486</v>
      </c>
      <c r="HF15" s="86">
        <v>54717</v>
      </c>
      <c r="HG15" s="88">
        <v>51598</v>
      </c>
      <c r="HH15" s="91">
        <v>39731</v>
      </c>
      <c r="HI15" s="93">
        <v>50334</v>
      </c>
      <c r="HJ15" s="95">
        <v>48255</v>
      </c>
      <c r="HK15" s="96">
        <v>49751</v>
      </c>
      <c r="HL15" s="101">
        <v>50827</v>
      </c>
      <c r="HM15" s="102">
        <v>28663</v>
      </c>
      <c r="HN15" s="112">
        <v>48695</v>
      </c>
      <c r="HO15" s="113">
        <v>48744</v>
      </c>
      <c r="HP15" s="116">
        <v>51173</v>
      </c>
      <c r="HQ15" s="117">
        <v>50452</v>
      </c>
      <c r="HR15" s="119">
        <v>42942</v>
      </c>
      <c r="HS15" s="119">
        <v>44203</v>
      </c>
      <c r="HT15" s="121">
        <v>49318</v>
      </c>
      <c r="HU15" s="126">
        <v>46161</v>
      </c>
      <c r="HV15" s="127">
        <v>48620</v>
      </c>
      <c r="HW15" s="129">
        <v>46937</v>
      </c>
      <c r="HX15" s="131">
        <v>49309</v>
      </c>
      <c r="HY15" s="133">
        <v>49470</v>
      </c>
      <c r="HZ15" s="136">
        <v>47567</v>
      </c>
      <c r="IA15" s="138">
        <v>38621</v>
      </c>
      <c r="IB15" s="139">
        <f>1365919/31</f>
        <v>44061.903225806454</v>
      </c>
      <c r="IC15" s="142">
        <f>1554175/30</f>
        <v>51805.833333333336</v>
      </c>
      <c r="ID15" s="143">
        <f>1570836/31</f>
        <v>50672.12903225807</v>
      </c>
      <c r="IE15" s="146">
        <f>1533811/31</f>
        <v>49477.77419354839</v>
      </c>
      <c r="IF15" s="148">
        <f>1475068/30</f>
        <v>49168.933333333334</v>
      </c>
      <c r="IG15" s="149">
        <v>45523</v>
      </c>
      <c r="IH15" s="151">
        <f>1422554/30</f>
        <v>47418.46666666667</v>
      </c>
      <c r="II15" s="153">
        <v>46555</v>
      </c>
      <c r="IJ15" s="156">
        <v>48721</v>
      </c>
      <c r="IK15" s="158">
        <v>51980</v>
      </c>
      <c r="IL15" s="159">
        <v>40833</v>
      </c>
      <c r="IM15" s="162">
        <v>35433</v>
      </c>
      <c r="IN15" s="163">
        <v>41780</v>
      </c>
      <c r="IO15" s="165">
        <v>50813</v>
      </c>
      <c r="IP15" s="168">
        <v>51332</v>
      </c>
      <c r="IQ15" s="169">
        <v>53011</v>
      </c>
      <c r="IR15" s="172">
        <v>54458</v>
      </c>
      <c r="IS15" s="173">
        <v>53551</v>
      </c>
      <c r="IT15" s="176">
        <v>53362</v>
      </c>
      <c r="IU15" s="176">
        <f aca="true" t="shared" si="0" ref="IU15:IU22">+IT15-IS15</f>
        <v>-189</v>
      </c>
      <c r="IV15" s="8"/>
    </row>
    <row r="16" spans="1:256" s="9" customFormat="1" ht="24.75" customHeight="1">
      <c r="A16" s="7"/>
      <c r="B16" s="204"/>
      <c r="C16" s="205"/>
      <c r="D16" s="206"/>
      <c r="E16" s="58">
        <v>56</v>
      </c>
      <c r="F16" s="42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  <c r="BR16" s="43"/>
      <c r="BS16" s="43"/>
      <c r="BT16" s="43"/>
      <c r="BU16" s="43"/>
      <c r="BV16" s="43"/>
      <c r="BW16" s="43"/>
      <c r="BX16" s="43"/>
      <c r="BY16" s="43"/>
      <c r="BZ16" s="43"/>
      <c r="CA16" s="43"/>
      <c r="CB16" s="43"/>
      <c r="CC16" s="43"/>
      <c r="CD16" s="43"/>
      <c r="CE16" s="43"/>
      <c r="CF16" s="43"/>
      <c r="CG16" s="43"/>
      <c r="CH16" s="43"/>
      <c r="CI16" s="43"/>
      <c r="CJ16" s="43"/>
      <c r="CK16" s="43"/>
      <c r="CL16" s="43"/>
      <c r="CM16" s="43"/>
      <c r="CN16" s="43"/>
      <c r="CO16" s="43"/>
      <c r="CP16" s="43"/>
      <c r="CQ16" s="43"/>
      <c r="CR16" s="43"/>
      <c r="CS16" s="43"/>
      <c r="CT16" s="43"/>
      <c r="CU16" s="43"/>
      <c r="CV16" s="43"/>
      <c r="CW16" s="43"/>
      <c r="CX16" s="43"/>
      <c r="CY16" s="43"/>
      <c r="CZ16" s="43"/>
      <c r="DA16" s="43"/>
      <c r="DB16" s="43"/>
      <c r="DC16" s="43"/>
      <c r="DD16" s="43"/>
      <c r="DE16" s="43"/>
      <c r="DF16" s="43">
        <v>516776</v>
      </c>
      <c r="DG16" s="43">
        <v>1059220</v>
      </c>
      <c r="DH16" s="43">
        <v>1019053</v>
      </c>
      <c r="DI16" s="43">
        <v>1072348</v>
      </c>
      <c r="DJ16" s="44">
        <v>1086552</v>
      </c>
      <c r="DK16" s="44">
        <v>968018</v>
      </c>
      <c r="DL16" s="44">
        <v>1084999</v>
      </c>
      <c r="DM16" s="44">
        <v>929021</v>
      </c>
      <c r="DN16" s="44">
        <v>1128986</v>
      </c>
      <c r="DO16" s="44">
        <v>1091616</v>
      </c>
      <c r="DP16" s="44">
        <v>1063607</v>
      </c>
      <c r="DQ16" s="44">
        <v>1056233</v>
      </c>
      <c r="DR16" s="44">
        <v>998844</v>
      </c>
      <c r="DS16" s="44">
        <v>1060820</v>
      </c>
      <c r="DT16" s="44">
        <v>1023335</v>
      </c>
      <c r="DU16" s="44">
        <v>1076583</v>
      </c>
      <c r="DV16" s="44">
        <v>1047653</v>
      </c>
      <c r="DW16" s="44">
        <v>962804</v>
      </c>
      <c r="DX16" s="44">
        <v>1042409</v>
      </c>
      <c r="DY16" s="44">
        <v>1002770</v>
      </c>
      <c r="DZ16" s="44">
        <v>1033230</v>
      </c>
      <c r="EA16" s="44">
        <v>936922</v>
      </c>
      <c r="EB16" s="44">
        <v>1020405</v>
      </c>
      <c r="EC16" s="44">
        <v>1026096</v>
      </c>
      <c r="ED16" s="44">
        <v>995736</v>
      </c>
      <c r="EE16" s="44">
        <v>1045986</v>
      </c>
      <c r="EF16" s="44">
        <v>1057759</v>
      </c>
      <c r="EG16" s="44">
        <v>1036969</v>
      </c>
      <c r="EH16" s="44">
        <v>1047653</v>
      </c>
      <c r="EI16" s="44">
        <v>952119</v>
      </c>
      <c r="EJ16" s="44">
        <v>945268</v>
      </c>
      <c r="EK16" s="44">
        <v>983586</v>
      </c>
      <c r="EL16" s="44">
        <v>1064444</v>
      </c>
      <c r="EM16" s="44">
        <v>1054037</v>
      </c>
      <c r="EN16" s="44">
        <v>1077481</v>
      </c>
      <c r="EO16" s="44">
        <v>1154547</v>
      </c>
      <c r="EP16" s="44">
        <v>1146382</v>
      </c>
      <c r="EQ16" s="44">
        <v>1232587</v>
      </c>
      <c r="ER16" s="44">
        <v>1028495</v>
      </c>
      <c r="ES16" s="44">
        <v>1163140</v>
      </c>
      <c r="ET16" s="44">
        <v>1169477</v>
      </c>
      <c r="EU16" s="44">
        <v>1020744</v>
      </c>
      <c r="EV16" s="44">
        <v>1138645</v>
      </c>
      <c r="EW16" s="44">
        <v>1163345</v>
      </c>
      <c r="EX16" s="44">
        <v>1203906</v>
      </c>
      <c r="EY16" s="44">
        <v>1170899</v>
      </c>
      <c r="EZ16" s="44">
        <v>1144684</v>
      </c>
      <c r="FA16" s="44">
        <v>1121258</v>
      </c>
      <c r="FB16" s="44">
        <v>954656</v>
      </c>
      <c r="FC16" s="44">
        <v>1101488</v>
      </c>
      <c r="FD16" s="44">
        <v>1173508</v>
      </c>
      <c r="FE16" s="44">
        <v>1070133</v>
      </c>
      <c r="FF16" s="44">
        <v>1277480</v>
      </c>
      <c r="FG16" s="44">
        <v>1225422</v>
      </c>
      <c r="FH16" s="44">
        <v>1210405</v>
      </c>
      <c r="FI16" s="44">
        <v>1180450</v>
      </c>
      <c r="FJ16" s="44">
        <v>1023591</v>
      </c>
      <c r="FK16" s="44">
        <v>1181110</v>
      </c>
      <c r="FL16" s="44">
        <v>1140242</v>
      </c>
      <c r="FM16" s="44">
        <v>1173599</v>
      </c>
      <c r="FN16" s="44">
        <v>1108244</v>
      </c>
      <c r="FO16" s="44">
        <v>1167021</v>
      </c>
      <c r="FP16" s="44">
        <v>1133917</v>
      </c>
      <c r="FQ16" s="44">
        <v>1069667</v>
      </c>
      <c r="FR16" s="44">
        <v>1238318</v>
      </c>
      <c r="FS16" s="44">
        <v>1247820</v>
      </c>
      <c r="FT16" s="44">
        <v>1162245</v>
      </c>
      <c r="FU16" s="44">
        <v>865870</v>
      </c>
      <c r="FV16" s="44">
        <v>1064939</v>
      </c>
      <c r="FW16" s="44">
        <v>1068755</v>
      </c>
      <c r="FX16" s="44">
        <v>1032705</v>
      </c>
      <c r="FY16" s="44">
        <v>1274802</v>
      </c>
      <c r="FZ16" s="44">
        <v>1246146</v>
      </c>
      <c r="GA16" s="44">
        <v>1290862</v>
      </c>
      <c r="GB16" s="44">
        <v>1269465</v>
      </c>
      <c r="GC16" s="44">
        <v>1095052</v>
      </c>
      <c r="GD16" s="44">
        <v>1085503</v>
      </c>
      <c r="GE16" s="44">
        <v>997655</v>
      </c>
      <c r="GF16" s="44">
        <v>696970</v>
      </c>
      <c r="GG16" s="44">
        <v>1122229</v>
      </c>
      <c r="GH16" s="44">
        <v>955983</v>
      </c>
      <c r="GI16" s="44">
        <v>279506</v>
      </c>
      <c r="GJ16" s="44">
        <v>632638</v>
      </c>
      <c r="GK16" s="44">
        <v>1127906</v>
      </c>
      <c r="GL16" s="44">
        <v>1119032</v>
      </c>
      <c r="GM16" s="44">
        <v>1227694</v>
      </c>
      <c r="GN16" s="44">
        <v>680788</v>
      </c>
      <c r="GO16" s="44">
        <v>724946</v>
      </c>
      <c r="GP16" s="44">
        <v>1237923</v>
      </c>
      <c r="GQ16" s="44">
        <v>1105237</v>
      </c>
      <c r="GR16" s="44">
        <v>33996.48387096774</v>
      </c>
      <c r="GS16" s="44">
        <v>30062.7</v>
      </c>
      <c r="GT16" s="44">
        <v>34124.354838709674</v>
      </c>
      <c r="GU16" s="44">
        <v>34606.032258064515</v>
      </c>
      <c r="GV16" s="44">
        <v>36006.26666666667</v>
      </c>
      <c r="GW16" s="44">
        <v>34508.032258064515</v>
      </c>
      <c r="GX16" s="44">
        <v>36082.86666666667</v>
      </c>
      <c r="GY16" s="44">
        <v>36020</v>
      </c>
      <c r="GZ16" s="44">
        <v>32194.516129032258</v>
      </c>
      <c r="HA16" s="44">
        <v>31197.39285714286</v>
      </c>
      <c r="HB16" s="44">
        <v>29546.1935483871</v>
      </c>
      <c r="HC16" s="44">
        <v>31627.4</v>
      </c>
      <c r="HD16" s="44">
        <v>28749</v>
      </c>
      <c r="HE16" s="44">
        <v>29041</v>
      </c>
      <c r="HF16" s="86">
        <v>25172</v>
      </c>
      <c r="HG16" s="88">
        <v>30975</v>
      </c>
      <c r="HH16" s="91">
        <v>28648</v>
      </c>
      <c r="HI16" s="93">
        <v>28006</v>
      </c>
      <c r="HJ16" s="95">
        <v>29633</v>
      </c>
      <c r="HK16" s="96">
        <v>29952</v>
      </c>
      <c r="HL16" s="101">
        <v>24440</v>
      </c>
      <c r="HM16" s="102">
        <v>14194</v>
      </c>
      <c r="HN16" s="112">
        <v>26197</v>
      </c>
      <c r="HO16" s="113">
        <v>28942</v>
      </c>
      <c r="HP16" s="116">
        <v>26953</v>
      </c>
      <c r="HQ16" s="117">
        <v>28488</v>
      </c>
      <c r="HR16" s="119">
        <v>24177</v>
      </c>
      <c r="HS16" s="119">
        <v>12693</v>
      </c>
      <c r="HT16" s="121">
        <v>27594</v>
      </c>
      <c r="HU16" s="127">
        <v>23407</v>
      </c>
      <c r="HV16" s="127">
        <v>28879</v>
      </c>
      <c r="HW16" s="129">
        <v>28558</v>
      </c>
      <c r="HX16" s="131">
        <v>28124</v>
      </c>
      <c r="HY16" s="133">
        <v>29004</v>
      </c>
      <c r="HZ16" s="136">
        <v>26101</v>
      </c>
      <c r="IA16" s="138">
        <v>23768</v>
      </c>
      <c r="IB16" s="139">
        <f>770361/31</f>
        <v>24850.354838709678</v>
      </c>
      <c r="IC16" s="142">
        <f>782497/30</f>
        <v>26083.233333333334</v>
      </c>
      <c r="ID16" s="143">
        <f>771452/31</f>
        <v>24885.548387096773</v>
      </c>
      <c r="IE16" s="146">
        <f>682958/31</f>
        <v>22030.90322580645</v>
      </c>
      <c r="IF16" s="148">
        <f>767882/30</f>
        <v>25596.066666666666</v>
      </c>
      <c r="IG16" s="149">
        <v>22730</v>
      </c>
      <c r="IH16" s="151">
        <f>797677/30</f>
        <v>26589.233333333334</v>
      </c>
      <c r="II16" s="153">
        <v>24897</v>
      </c>
      <c r="IJ16" s="156">
        <v>23564</v>
      </c>
      <c r="IK16" s="158">
        <v>23254</v>
      </c>
      <c r="IL16" s="159">
        <v>18899</v>
      </c>
      <c r="IM16" s="162">
        <v>24125</v>
      </c>
      <c r="IN16" s="163">
        <v>24034</v>
      </c>
      <c r="IO16" s="165">
        <v>25723</v>
      </c>
      <c r="IP16" s="168">
        <v>22741</v>
      </c>
      <c r="IQ16" s="169">
        <v>22257</v>
      </c>
      <c r="IR16" s="172">
        <v>22410</v>
      </c>
      <c r="IS16" s="173">
        <v>18613</v>
      </c>
      <c r="IT16" s="176">
        <v>22394</v>
      </c>
      <c r="IU16" s="176">
        <f t="shared" si="0"/>
        <v>3781</v>
      </c>
      <c r="IV16" s="8"/>
    </row>
    <row r="17" spans="1:256" s="9" customFormat="1" ht="24.75" customHeight="1">
      <c r="A17" s="7"/>
      <c r="B17" s="56"/>
      <c r="C17" s="59"/>
      <c r="D17" s="83" t="s">
        <v>40</v>
      </c>
      <c r="E17" s="58">
        <v>57</v>
      </c>
      <c r="F17" s="42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  <c r="BR17" s="43"/>
      <c r="BS17" s="43"/>
      <c r="BT17" s="43"/>
      <c r="BU17" s="43"/>
      <c r="BV17" s="43"/>
      <c r="BW17" s="43"/>
      <c r="BX17" s="43"/>
      <c r="BY17" s="43"/>
      <c r="BZ17" s="43"/>
      <c r="CA17" s="43"/>
      <c r="CB17" s="43"/>
      <c r="CC17" s="43"/>
      <c r="CD17" s="43"/>
      <c r="CE17" s="43"/>
      <c r="CF17" s="43"/>
      <c r="CG17" s="43"/>
      <c r="CH17" s="43"/>
      <c r="CI17" s="43"/>
      <c r="CJ17" s="43"/>
      <c r="CK17" s="43"/>
      <c r="CL17" s="43"/>
      <c r="CM17" s="43"/>
      <c r="CN17" s="43"/>
      <c r="CO17" s="43"/>
      <c r="CP17" s="43"/>
      <c r="CQ17" s="43"/>
      <c r="CR17" s="43"/>
      <c r="CS17" s="43"/>
      <c r="CT17" s="43"/>
      <c r="CU17" s="43"/>
      <c r="CV17" s="43"/>
      <c r="CW17" s="43"/>
      <c r="CX17" s="43"/>
      <c r="CY17" s="43"/>
      <c r="CZ17" s="43"/>
      <c r="DA17" s="43"/>
      <c r="DB17" s="43"/>
      <c r="DC17" s="43"/>
      <c r="DD17" s="43"/>
      <c r="DE17" s="43"/>
      <c r="DF17" s="43"/>
      <c r="DG17" s="43"/>
      <c r="DH17" s="43"/>
      <c r="DI17" s="43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/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/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/>
      <c r="FQ17" s="44"/>
      <c r="FR17" s="44">
        <v>37922</v>
      </c>
      <c r="FS17" s="44">
        <v>195137</v>
      </c>
      <c r="FT17" s="44">
        <v>181328</v>
      </c>
      <c r="FU17" s="44">
        <v>115654</v>
      </c>
      <c r="FV17" s="44">
        <v>254998</v>
      </c>
      <c r="FW17" s="44">
        <v>83328</v>
      </c>
      <c r="FX17" s="44">
        <v>134959</v>
      </c>
      <c r="FY17" s="44">
        <v>207071</v>
      </c>
      <c r="FZ17" s="44">
        <v>198842</v>
      </c>
      <c r="GA17" s="44">
        <v>200686</v>
      </c>
      <c r="GB17" s="44">
        <v>192942</v>
      </c>
      <c r="GC17" s="44">
        <v>155805</v>
      </c>
      <c r="GD17" s="44">
        <v>179613</v>
      </c>
      <c r="GE17" s="44">
        <v>125660</v>
      </c>
      <c r="GF17" s="44">
        <v>115463</v>
      </c>
      <c r="GG17" s="44">
        <v>175021</v>
      </c>
      <c r="GH17" s="44">
        <v>132820</v>
      </c>
      <c r="GI17" s="44">
        <v>73347</v>
      </c>
      <c r="GJ17" s="44">
        <v>77184</v>
      </c>
      <c r="GK17" s="44">
        <v>165079</v>
      </c>
      <c r="GL17" s="44">
        <v>178998</v>
      </c>
      <c r="GM17" s="44">
        <v>145487</v>
      </c>
      <c r="GN17" s="44">
        <v>122335</v>
      </c>
      <c r="GO17" s="44">
        <v>58109</v>
      </c>
      <c r="GP17" s="44">
        <v>190206</v>
      </c>
      <c r="GQ17" s="44">
        <v>228249</v>
      </c>
      <c r="GR17" s="44">
        <v>11789.129032258064</v>
      </c>
      <c r="GS17" s="44">
        <v>9357.333333333334</v>
      </c>
      <c r="GT17" s="44">
        <v>11687.709677419354</v>
      </c>
      <c r="GU17" s="44">
        <v>11677.032258064517</v>
      </c>
      <c r="GV17" s="44">
        <v>10151.233333333334</v>
      </c>
      <c r="GW17" s="44">
        <v>10156.774193548386</v>
      </c>
      <c r="GX17" s="44">
        <v>10601.8</v>
      </c>
      <c r="GY17" s="44">
        <v>9918.806451612903</v>
      </c>
      <c r="GZ17" s="44">
        <v>10721.677419354839</v>
      </c>
      <c r="HA17" s="44">
        <v>10550.5</v>
      </c>
      <c r="HB17" s="44">
        <v>10278.290322580646</v>
      </c>
      <c r="HC17" s="44">
        <v>9565.3</v>
      </c>
      <c r="HD17" s="44">
        <v>9605</v>
      </c>
      <c r="HE17" s="44">
        <v>10483</v>
      </c>
      <c r="HF17" s="86">
        <v>5569</v>
      </c>
      <c r="HG17" s="88">
        <v>11342</v>
      </c>
      <c r="HH17" s="91">
        <v>10145</v>
      </c>
      <c r="HI17" s="93">
        <v>10650</v>
      </c>
      <c r="HJ17" s="95">
        <v>11294</v>
      </c>
      <c r="HK17" s="96">
        <v>11512</v>
      </c>
      <c r="HL17" s="101">
        <v>12142</v>
      </c>
      <c r="HM17" s="102">
        <v>6243</v>
      </c>
      <c r="HN17" s="112">
        <v>13094</v>
      </c>
      <c r="HO17" s="113">
        <v>14524</v>
      </c>
      <c r="HP17" s="116">
        <v>14182</v>
      </c>
      <c r="HQ17" s="117">
        <v>14862</v>
      </c>
      <c r="HR17" s="119">
        <v>12455</v>
      </c>
      <c r="HS17" s="119">
        <v>5214</v>
      </c>
      <c r="HT17" s="121">
        <v>13462</v>
      </c>
      <c r="HU17" s="126">
        <v>11639</v>
      </c>
      <c r="HV17" s="127">
        <v>15064</v>
      </c>
      <c r="HW17" s="129">
        <v>14545</v>
      </c>
      <c r="HX17" s="131">
        <v>13991</v>
      </c>
      <c r="HY17" s="133">
        <v>15007</v>
      </c>
      <c r="HZ17" s="136">
        <v>13149</v>
      </c>
      <c r="IA17" s="138">
        <v>11813</v>
      </c>
      <c r="IB17" s="139">
        <f>288998/31</f>
        <v>9322.516129032258</v>
      </c>
      <c r="IC17" s="142">
        <f>224863/30</f>
        <v>7495.433333333333</v>
      </c>
      <c r="ID17" s="143">
        <f>338842/31</f>
        <v>10930.387096774193</v>
      </c>
      <c r="IE17" s="146">
        <f>403918/31</f>
        <v>13029.612903225807</v>
      </c>
      <c r="IF17" s="148">
        <f>412748/30</f>
        <v>13758.266666666666</v>
      </c>
      <c r="IG17" s="149">
        <v>12149</v>
      </c>
      <c r="IH17" s="151">
        <f>400865/30</f>
        <v>13362.166666666666</v>
      </c>
      <c r="II17" s="153">
        <v>12654</v>
      </c>
      <c r="IJ17" s="156">
        <v>12567</v>
      </c>
      <c r="IK17" s="158">
        <v>13466</v>
      </c>
      <c r="IL17" s="159">
        <v>11006</v>
      </c>
      <c r="IM17" s="162">
        <v>12576</v>
      </c>
      <c r="IN17" s="163">
        <v>11549</v>
      </c>
      <c r="IO17" s="165">
        <v>6162</v>
      </c>
      <c r="IP17" s="168">
        <v>13432</v>
      </c>
      <c r="IQ17" s="169">
        <v>12010</v>
      </c>
      <c r="IR17" s="172">
        <v>12553</v>
      </c>
      <c r="IS17" s="173">
        <v>10982</v>
      </c>
      <c r="IT17" s="176">
        <v>13339</v>
      </c>
      <c r="IU17" s="176">
        <f t="shared" si="0"/>
        <v>2357</v>
      </c>
      <c r="IV17" s="8"/>
    </row>
    <row r="18" spans="1:256" s="9" customFormat="1" ht="24.75" customHeight="1">
      <c r="A18" s="8"/>
      <c r="B18" s="10"/>
      <c r="C18" s="56"/>
      <c r="D18" s="197" t="s">
        <v>41</v>
      </c>
      <c r="E18" s="197"/>
      <c r="F18" s="60">
        <v>96703</v>
      </c>
      <c r="G18" s="82">
        <v>91285</v>
      </c>
      <c r="H18" s="82">
        <v>112380</v>
      </c>
      <c r="I18" s="82">
        <v>105265</v>
      </c>
      <c r="J18" s="82">
        <v>57580</v>
      </c>
      <c r="K18" s="82">
        <v>92875</v>
      </c>
      <c r="L18" s="82">
        <v>119641</v>
      </c>
      <c r="M18" s="82">
        <v>116690</v>
      </c>
      <c r="N18" s="82">
        <v>117914</v>
      </c>
      <c r="O18" s="82">
        <v>115238</v>
      </c>
      <c r="P18" s="82">
        <v>125099</v>
      </c>
      <c r="Q18" s="82">
        <v>127746</v>
      </c>
      <c r="R18" s="82">
        <v>116316</v>
      </c>
      <c r="S18" s="82">
        <v>122540</v>
      </c>
      <c r="T18" s="82">
        <v>121492</v>
      </c>
      <c r="U18" s="82">
        <v>122010</v>
      </c>
      <c r="V18" s="82">
        <v>116214</v>
      </c>
      <c r="W18" s="82">
        <v>106892</v>
      </c>
      <c r="X18" s="82">
        <v>120118</v>
      </c>
      <c r="Y18" s="82">
        <v>118387</v>
      </c>
      <c r="Z18" s="82">
        <v>123340</v>
      </c>
      <c r="AA18" s="82">
        <v>119522</v>
      </c>
      <c r="AB18" s="82">
        <v>130904</v>
      </c>
      <c r="AC18" s="82">
        <v>129389</v>
      </c>
      <c r="AD18" s="82">
        <v>122454</v>
      </c>
      <c r="AE18" s="82">
        <v>124961</v>
      </c>
      <c r="AF18" s="82">
        <v>115670</v>
      </c>
      <c r="AG18" s="82">
        <v>119283</v>
      </c>
      <c r="AH18" s="82">
        <v>125291</v>
      </c>
      <c r="AI18" s="82">
        <v>114590</v>
      </c>
      <c r="AJ18" s="82">
        <v>128513</v>
      </c>
      <c r="AK18" s="82">
        <v>80233</v>
      </c>
      <c r="AL18" s="82">
        <v>133391</v>
      </c>
      <c r="AM18" s="82">
        <v>132725</v>
      </c>
      <c r="AN18" s="82">
        <v>132855</v>
      </c>
      <c r="AO18" s="82">
        <v>136408</v>
      </c>
      <c r="AP18" s="82">
        <v>131365</v>
      </c>
      <c r="AQ18" s="82">
        <v>133582</v>
      </c>
      <c r="AR18" s="82">
        <v>119783</v>
      </c>
      <c r="AS18" s="82">
        <v>124692</v>
      </c>
      <c r="AT18" s="82">
        <v>121969</v>
      </c>
      <c r="AU18" s="82">
        <v>118095</v>
      </c>
      <c r="AV18" s="82">
        <v>131516</v>
      </c>
      <c r="AW18" s="82">
        <v>124124</v>
      </c>
      <c r="AX18" s="82">
        <v>132167</v>
      </c>
      <c r="AY18" s="82">
        <v>128630</v>
      </c>
      <c r="AZ18" s="82">
        <v>129152</v>
      </c>
      <c r="BA18" s="82">
        <v>85675</v>
      </c>
      <c r="BB18" s="82">
        <v>122678</v>
      </c>
      <c r="BC18" s="82">
        <v>128406</v>
      </c>
      <c r="BD18" s="82">
        <v>124047</v>
      </c>
      <c r="BE18" s="82">
        <v>123522</v>
      </c>
      <c r="BF18" s="82">
        <v>123469</v>
      </c>
      <c r="BG18" s="82">
        <v>112029</v>
      </c>
      <c r="BH18" s="82">
        <v>100080</v>
      </c>
      <c r="BI18" s="82">
        <v>245537</v>
      </c>
      <c r="BJ18" s="82">
        <v>259879</v>
      </c>
      <c r="BK18" s="82">
        <v>433609</v>
      </c>
      <c r="BL18" s="82">
        <v>790168</v>
      </c>
      <c r="BM18" s="82">
        <v>1027509</v>
      </c>
      <c r="BN18" s="82" t="e">
        <v>#REF!</v>
      </c>
      <c r="BO18" s="82">
        <v>801735</v>
      </c>
      <c r="BP18" s="82">
        <v>1058191</v>
      </c>
      <c r="BQ18" s="82">
        <v>1077260</v>
      </c>
      <c r="BR18" s="82">
        <v>1136721</v>
      </c>
      <c r="BS18" s="82">
        <v>1185996</v>
      </c>
      <c r="BT18" s="82">
        <v>1141630</v>
      </c>
      <c r="BU18" s="82">
        <v>1206752</v>
      </c>
      <c r="BV18" s="82">
        <v>1262530</v>
      </c>
      <c r="BW18" s="82">
        <v>1175529</v>
      </c>
      <c r="BX18" s="82">
        <v>850560</v>
      </c>
      <c r="BY18" s="82">
        <v>1125733</v>
      </c>
      <c r="BZ18" s="82">
        <v>860404</v>
      </c>
      <c r="CA18" s="82">
        <v>1000421</v>
      </c>
      <c r="CB18" s="82">
        <v>1206352</v>
      </c>
      <c r="CC18" s="82">
        <v>1099111</v>
      </c>
      <c r="CD18" s="82">
        <v>733339</v>
      </c>
      <c r="CE18" s="82">
        <v>1184330</v>
      </c>
      <c r="CF18" s="82">
        <v>1202683</v>
      </c>
      <c r="CG18" s="82">
        <v>1162954</v>
      </c>
      <c r="CH18" s="82">
        <v>1259139</v>
      </c>
      <c r="CI18" s="82">
        <v>1237282</v>
      </c>
      <c r="CJ18" s="82">
        <v>1232621</v>
      </c>
      <c r="CK18" s="82">
        <v>1183285</v>
      </c>
      <c r="CL18" s="82">
        <v>1243688</v>
      </c>
      <c r="CM18" s="82">
        <v>976492</v>
      </c>
      <c r="CN18" s="82">
        <v>937932</v>
      </c>
      <c r="CO18" s="82">
        <v>919949</v>
      </c>
      <c r="CP18" s="82">
        <v>1242617</v>
      </c>
      <c r="CQ18" s="82">
        <v>1190305</v>
      </c>
      <c r="CR18" s="82">
        <v>1228246</v>
      </c>
      <c r="CS18" s="82">
        <v>937008</v>
      </c>
      <c r="CT18" s="82">
        <v>1148544</v>
      </c>
      <c r="CU18" s="82">
        <v>1214024</v>
      </c>
      <c r="CV18" s="82">
        <v>1172230</v>
      </c>
      <c r="CW18" s="82">
        <v>1204739</v>
      </c>
      <c r="CX18" s="82">
        <v>937707</v>
      </c>
      <c r="CY18" s="82">
        <v>1085642</v>
      </c>
      <c r="CZ18" s="82">
        <v>855350</v>
      </c>
      <c r="DA18" s="82">
        <v>1157642</v>
      </c>
      <c r="DB18" s="82">
        <v>979655</v>
      </c>
      <c r="DC18" s="82">
        <v>1147936</v>
      </c>
      <c r="DD18" s="82">
        <v>1182763</v>
      </c>
      <c r="DE18" s="82">
        <v>1082382</v>
      </c>
      <c r="DF18" s="82">
        <v>1399180</v>
      </c>
      <c r="DG18" s="82">
        <v>2026943</v>
      </c>
      <c r="DH18" s="82">
        <v>1959006</v>
      </c>
      <c r="DI18" s="82">
        <v>2089089</v>
      </c>
      <c r="DJ18" s="61">
        <v>2128047</v>
      </c>
      <c r="DK18" s="61">
        <v>1911697</v>
      </c>
      <c r="DL18" s="61">
        <v>2197162</v>
      </c>
      <c r="DM18" s="61">
        <v>1878084</v>
      </c>
      <c r="DN18" s="61">
        <v>2274221</v>
      </c>
      <c r="DO18" s="61">
        <v>2201491</v>
      </c>
      <c r="DP18" s="61">
        <v>2385773</v>
      </c>
      <c r="DQ18" s="61">
        <v>2375736</v>
      </c>
      <c r="DR18" s="61">
        <v>2299028</v>
      </c>
      <c r="DS18" s="61">
        <v>2368667</v>
      </c>
      <c r="DT18" s="61">
        <v>2376689</v>
      </c>
      <c r="DU18" s="61">
        <v>2500387</v>
      </c>
      <c r="DV18" s="61">
        <v>2593872</v>
      </c>
      <c r="DW18" s="61">
        <v>2326599</v>
      </c>
      <c r="DX18" s="61">
        <v>2536189</v>
      </c>
      <c r="DY18" s="61">
        <v>2408032</v>
      </c>
      <c r="DZ18" s="61">
        <v>2558361</v>
      </c>
      <c r="EA18" s="61">
        <v>2569325</v>
      </c>
      <c r="EB18" s="61">
        <v>2622751</v>
      </c>
      <c r="EC18" s="61">
        <v>2654957</v>
      </c>
      <c r="ED18" s="61">
        <v>2528519</v>
      </c>
      <c r="EE18" s="61">
        <v>2624903</v>
      </c>
      <c r="EF18" s="61">
        <v>2523180</v>
      </c>
      <c r="EG18" s="61">
        <v>2583459</v>
      </c>
      <c r="EH18" s="61">
        <v>2593872</v>
      </c>
      <c r="EI18" s="61">
        <v>2356238</v>
      </c>
      <c r="EJ18" s="61">
        <v>2563304</v>
      </c>
      <c r="EK18" s="61">
        <v>2504283</v>
      </c>
      <c r="EL18" s="61">
        <v>2609833</v>
      </c>
      <c r="EM18" s="61">
        <v>2565188</v>
      </c>
      <c r="EN18" s="61">
        <v>2438305</v>
      </c>
      <c r="EO18" s="61">
        <v>2431782</v>
      </c>
      <c r="EP18" s="61">
        <v>2333080</v>
      </c>
      <c r="EQ18" s="61">
        <v>2441167</v>
      </c>
      <c r="ER18" s="61">
        <v>2070687</v>
      </c>
      <c r="ES18" s="61">
        <v>2330318</v>
      </c>
      <c r="ET18" s="61">
        <v>2504339</v>
      </c>
      <c r="EU18" s="61">
        <v>2109019</v>
      </c>
      <c r="EV18" s="61">
        <v>2497753</v>
      </c>
      <c r="EW18" s="61">
        <v>2416880</v>
      </c>
      <c r="EX18" s="61">
        <v>2526238</v>
      </c>
      <c r="EY18" s="61">
        <v>2712239</v>
      </c>
      <c r="EZ18" s="61">
        <v>2859485</v>
      </c>
      <c r="FA18" s="61">
        <v>3144700</v>
      </c>
      <c r="FB18" s="61">
        <v>2892502</v>
      </c>
      <c r="FC18" s="61">
        <v>3066391</v>
      </c>
      <c r="FD18" s="61">
        <v>3145928</v>
      </c>
      <c r="FE18" s="61">
        <v>3033390</v>
      </c>
      <c r="FF18" s="61">
        <v>3294933</v>
      </c>
      <c r="FG18" s="61">
        <v>3178627</v>
      </c>
      <c r="FH18" s="61">
        <v>3268525</v>
      </c>
      <c r="FI18" s="61">
        <v>3210283</v>
      </c>
      <c r="FJ18" s="61">
        <v>3140647</v>
      </c>
      <c r="FK18" s="61">
        <v>3330423</v>
      </c>
      <c r="FL18" s="61">
        <v>3000785</v>
      </c>
      <c r="FM18" s="61">
        <v>2825016</v>
      </c>
      <c r="FN18" s="61">
        <v>3152803</v>
      </c>
      <c r="FO18" s="61">
        <v>3126536</v>
      </c>
      <c r="FP18" s="61">
        <v>2827412</v>
      </c>
      <c r="FQ18" s="61">
        <v>2863753</v>
      </c>
      <c r="FR18" s="61">
        <v>3286993</v>
      </c>
      <c r="FS18" s="61">
        <v>3275058</v>
      </c>
      <c r="FT18" s="61">
        <v>3186333</v>
      </c>
      <c r="FU18" s="61">
        <v>2862065</v>
      </c>
      <c r="FV18" s="61">
        <v>3232813</v>
      </c>
      <c r="FW18" s="61">
        <v>2930617</v>
      </c>
      <c r="FX18" s="61">
        <v>3002048</v>
      </c>
      <c r="FY18" s="61">
        <v>3340869</v>
      </c>
      <c r="FZ18" s="61">
        <v>3195831</v>
      </c>
      <c r="GA18" s="61">
        <v>3280681</v>
      </c>
      <c r="GB18" s="61">
        <v>3167391</v>
      </c>
      <c r="GC18" s="61">
        <v>2862761</v>
      </c>
      <c r="GD18" s="61">
        <v>3043240</v>
      </c>
      <c r="GE18" s="61">
        <v>2490464</v>
      </c>
      <c r="GF18" s="61">
        <v>2166465</v>
      </c>
      <c r="GG18" s="61">
        <v>2929876</v>
      </c>
      <c r="GH18" s="61">
        <v>2647748</v>
      </c>
      <c r="GI18" s="61">
        <v>2243264</v>
      </c>
      <c r="GJ18" s="61">
        <v>2372330</v>
      </c>
      <c r="GK18" s="61">
        <v>2961290</v>
      </c>
      <c r="GL18" s="61">
        <v>2880689</v>
      </c>
      <c r="GM18" s="61">
        <v>3123934</v>
      </c>
      <c r="GN18" s="61">
        <v>1813565</v>
      </c>
      <c r="GO18" s="61">
        <v>2427296</v>
      </c>
      <c r="GP18" s="61">
        <v>2972946</v>
      </c>
      <c r="GQ18" s="61">
        <v>3016556</v>
      </c>
      <c r="GR18" s="61">
        <f>SUM(GR14:GR17)</f>
        <v>102469.87096774194</v>
      </c>
      <c r="GS18" s="61">
        <f aca="true" t="shared" si="1" ref="GS18:HD18">SUM(GS14:GS17)</f>
        <v>93350.76666666666</v>
      </c>
      <c r="GT18" s="61">
        <f t="shared" si="1"/>
        <v>99592.58064516129</v>
      </c>
      <c r="GU18" s="61">
        <f t="shared" si="1"/>
        <v>101014.09677419355</v>
      </c>
      <c r="GV18" s="61">
        <f t="shared" si="1"/>
        <v>92644.83333333334</v>
      </c>
      <c r="GW18" s="61">
        <f t="shared" si="1"/>
        <v>95516.70967741936</v>
      </c>
      <c r="GX18" s="61">
        <f t="shared" si="1"/>
        <v>100498.33333333334</v>
      </c>
      <c r="GY18" s="61">
        <f t="shared" si="1"/>
        <v>98730.83870967742</v>
      </c>
      <c r="GZ18" s="61">
        <f t="shared" si="1"/>
        <v>93795.41935483871</v>
      </c>
      <c r="HA18" s="61">
        <f t="shared" si="1"/>
        <v>94643.67857142857</v>
      </c>
      <c r="HB18" s="61">
        <f t="shared" si="1"/>
        <v>90416.87096774195</v>
      </c>
      <c r="HC18" s="61">
        <f t="shared" si="1"/>
        <v>84560.7</v>
      </c>
      <c r="HD18" s="61">
        <f t="shared" si="1"/>
        <v>88022</v>
      </c>
      <c r="HE18" s="61">
        <f aca="true" t="shared" si="2" ref="HE18:HQ18">SUM(HE14:HE17)</f>
        <v>92133</v>
      </c>
      <c r="HF18" s="61">
        <f t="shared" si="2"/>
        <v>86691</v>
      </c>
      <c r="HG18" s="61">
        <f t="shared" si="2"/>
        <v>95077</v>
      </c>
      <c r="HH18" s="61">
        <f t="shared" si="2"/>
        <v>79633</v>
      </c>
      <c r="HI18" s="61">
        <f t="shared" si="2"/>
        <v>89842</v>
      </c>
      <c r="HJ18" s="61">
        <f t="shared" si="2"/>
        <v>90032</v>
      </c>
      <c r="HK18" s="61">
        <f t="shared" si="2"/>
        <v>92242</v>
      </c>
      <c r="HL18" s="61">
        <f t="shared" si="2"/>
        <v>88587</v>
      </c>
      <c r="HM18" s="61">
        <f t="shared" si="2"/>
        <v>50393</v>
      </c>
      <c r="HN18" s="61">
        <f t="shared" si="2"/>
        <v>89226</v>
      </c>
      <c r="HO18" s="61">
        <f t="shared" si="2"/>
        <v>93440</v>
      </c>
      <c r="HP18" s="61">
        <f t="shared" si="2"/>
        <v>93501</v>
      </c>
      <c r="HQ18" s="61">
        <f t="shared" si="2"/>
        <v>94878</v>
      </c>
      <c r="HR18" s="61">
        <f aca="true" t="shared" si="3" ref="HR18:HW18">SUM(HR14:HR17)</f>
        <v>80561</v>
      </c>
      <c r="HS18" s="61">
        <f t="shared" si="3"/>
        <v>63036</v>
      </c>
      <c r="HT18" s="61">
        <f t="shared" si="3"/>
        <v>91263</v>
      </c>
      <c r="HU18" s="61">
        <f t="shared" si="3"/>
        <v>81975</v>
      </c>
      <c r="HV18" s="61">
        <f t="shared" si="3"/>
        <v>93457</v>
      </c>
      <c r="HW18" s="61">
        <f t="shared" si="3"/>
        <v>90950</v>
      </c>
      <c r="HX18" s="61">
        <f aca="true" t="shared" si="4" ref="HX18:IF18">SUM(HX14:HX17)</f>
        <v>92343</v>
      </c>
      <c r="HY18" s="61">
        <f t="shared" si="4"/>
        <v>94368</v>
      </c>
      <c r="HZ18" s="61">
        <f t="shared" si="4"/>
        <v>87666</v>
      </c>
      <c r="IA18" s="61">
        <f t="shared" si="4"/>
        <v>74982</v>
      </c>
      <c r="IB18" s="61">
        <f t="shared" si="4"/>
        <v>79052.3870967742</v>
      </c>
      <c r="IC18" s="61">
        <f t="shared" si="4"/>
        <v>86041.63333333333</v>
      </c>
      <c r="ID18" s="61">
        <f t="shared" si="4"/>
        <v>87275.41935483871</v>
      </c>
      <c r="IE18" s="61">
        <f t="shared" si="4"/>
        <v>85316.96774193548</v>
      </c>
      <c r="IF18" s="61">
        <f t="shared" si="4"/>
        <v>89230.9</v>
      </c>
      <c r="IG18" s="61">
        <f aca="true" t="shared" si="5" ref="IG18:IL18">SUM(IG14:IG17)</f>
        <v>81041</v>
      </c>
      <c r="IH18" s="61">
        <f t="shared" si="5"/>
        <v>88007.03333333334</v>
      </c>
      <c r="II18" s="61">
        <f t="shared" si="5"/>
        <v>84715</v>
      </c>
      <c r="IJ18" s="61">
        <f t="shared" si="5"/>
        <v>85418</v>
      </c>
      <c r="IK18" s="61">
        <f t="shared" si="5"/>
        <v>89264</v>
      </c>
      <c r="IL18" s="61">
        <f t="shared" si="5"/>
        <v>71268</v>
      </c>
      <c r="IM18" s="61">
        <f aca="true" t="shared" si="6" ref="IM18:IR18">SUM(IM14:IM17)</f>
        <v>72691</v>
      </c>
      <c r="IN18" s="61">
        <f t="shared" si="6"/>
        <v>77927</v>
      </c>
      <c r="IO18" s="61">
        <f t="shared" si="6"/>
        <v>83238</v>
      </c>
      <c r="IP18" s="61">
        <f t="shared" si="6"/>
        <v>87807</v>
      </c>
      <c r="IQ18" s="61">
        <f t="shared" si="6"/>
        <v>87725</v>
      </c>
      <c r="IR18" s="61">
        <f t="shared" si="6"/>
        <v>89907</v>
      </c>
      <c r="IS18" s="61">
        <f>SUM(IS14:IS17)</f>
        <v>83271</v>
      </c>
      <c r="IT18" s="61">
        <f>SUM(IT14:IT17)</f>
        <v>89540</v>
      </c>
      <c r="IU18" s="61">
        <f t="shared" si="0"/>
        <v>6269</v>
      </c>
      <c r="IV18" s="8"/>
    </row>
    <row r="19" spans="1:256" s="12" customFormat="1" ht="23.25" customHeight="1">
      <c r="A19" s="11"/>
      <c r="B19" s="62" t="s">
        <v>38</v>
      </c>
      <c r="C19" s="62" t="s">
        <v>43</v>
      </c>
      <c r="D19" s="63" t="s">
        <v>39</v>
      </c>
      <c r="E19" s="64" t="s">
        <v>7</v>
      </c>
      <c r="F19" s="45">
        <v>458152</v>
      </c>
      <c r="G19" s="44">
        <v>410792</v>
      </c>
      <c r="H19" s="44">
        <v>450267</v>
      </c>
      <c r="I19" s="44">
        <v>444220</v>
      </c>
      <c r="J19" s="44">
        <v>443594</v>
      </c>
      <c r="K19" s="44">
        <v>409807</v>
      </c>
      <c r="L19" s="44">
        <v>433346</v>
      </c>
      <c r="M19" s="44">
        <v>417186</v>
      </c>
      <c r="N19" s="44">
        <v>427441</v>
      </c>
      <c r="O19" s="44">
        <v>416191</v>
      </c>
      <c r="P19" s="44">
        <v>404884</v>
      </c>
      <c r="Q19" s="44">
        <v>425822</v>
      </c>
      <c r="R19" s="44">
        <v>401620</v>
      </c>
      <c r="S19" s="44">
        <v>409138</v>
      </c>
      <c r="T19" s="44">
        <v>389027</v>
      </c>
      <c r="U19" s="44">
        <v>402399</v>
      </c>
      <c r="V19" s="44">
        <v>398823</v>
      </c>
      <c r="W19" s="44">
        <v>360139</v>
      </c>
      <c r="X19" s="44">
        <v>397600</v>
      </c>
      <c r="Y19" s="44">
        <v>409639</v>
      </c>
      <c r="Z19" s="44">
        <v>437277</v>
      </c>
      <c r="AA19" s="44">
        <v>393456</v>
      </c>
      <c r="AB19" s="44">
        <v>399068</v>
      </c>
      <c r="AC19" s="44">
        <v>392664</v>
      </c>
      <c r="AD19" s="44">
        <v>383703</v>
      </c>
      <c r="AE19" s="44">
        <v>411565</v>
      </c>
      <c r="AF19" s="44">
        <v>396496</v>
      </c>
      <c r="AG19" s="44">
        <v>396864</v>
      </c>
      <c r="AH19" s="44">
        <v>393511</v>
      </c>
      <c r="AI19" s="44">
        <v>351423</v>
      </c>
      <c r="AJ19" s="44">
        <v>397142</v>
      </c>
      <c r="AK19" s="44">
        <v>377446</v>
      </c>
      <c r="AL19" s="44">
        <v>383675</v>
      </c>
      <c r="AM19" s="44">
        <v>369231</v>
      </c>
      <c r="AN19" s="44">
        <v>380882</v>
      </c>
      <c r="AO19" s="44">
        <v>376422</v>
      </c>
      <c r="AP19" s="44">
        <v>373890</v>
      </c>
      <c r="AQ19" s="44">
        <v>372787</v>
      </c>
      <c r="AR19" s="44">
        <v>375810</v>
      </c>
      <c r="AS19" s="44">
        <v>373990</v>
      </c>
      <c r="AT19" s="44">
        <v>371031</v>
      </c>
      <c r="AU19" s="44">
        <v>336207</v>
      </c>
      <c r="AV19" s="44">
        <v>377776</v>
      </c>
      <c r="AW19" s="44">
        <v>364564</v>
      </c>
      <c r="AX19" s="44">
        <v>358330</v>
      </c>
      <c r="AY19" s="44">
        <v>356433</v>
      </c>
      <c r="AZ19" s="44">
        <v>358815</v>
      </c>
      <c r="BA19" s="44">
        <v>353411</v>
      </c>
      <c r="BB19" s="44">
        <v>340934</v>
      </c>
      <c r="BC19" s="44">
        <v>341647</v>
      </c>
      <c r="BD19" s="44">
        <v>286122</v>
      </c>
      <c r="BE19" s="44">
        <v>392996</v>
      </c>
      <c r="BF19" s="44">
        <v>350497</v>
      </c>
      <c r="BG19" s="44">
        <v>321900</v>
      </c>
      <c r="BH19" s="44">
        <v>329333</v>
      </c>
      <c r="BI19" s="44">
        <v>318987</v>
      </c>
      <c r="BJ19" s="44">
        <v>327663</v>
      </c>
      <c r="BK19" s="44">
        <v>341161</v>
      </c>
      <c r="BL19" s="44">
        <v>312556</v>
      </c>
      <c r="BM19" s="44">
        <v>327106</v>
      </c>
      <c r="BN19" s="44" t="e">
        <v>#REF!</v>
      </c>
      <c r="BO19" s="44">
        <v>322935</v>
      </c>
      <c r="BP19" s="44">
        <v>319559</v>
      </c>
      <c r="BQ19" s="44">
        <v>280586</v>
      </c>
      <c r="BR19" s="44">
        <v>314797</v>
      </c>
      <c r="BS19" s="44">
        <v>308125</v>
      </c>
      <c r="BT19" s="44">
        <v>288541</v>
      </c>
      <c r="BU19" s="44">
        <v>340237</v>
      </c>
      <c r="BV19" s="44">
        <v>339267</v>
      </c>
      <c r="BW19" s="44">
        <v>345544</v>
      </c>
      <c r="BX19" s="44">
        <v>335553</v>
      </c>
      <c r="BY19" s="44">
        <v>362719</v>
      </c>
      <c r="BZ19" s="44">
        <v>339151</v>
      </c>
      <c r="CA19" s="44">
        <v>347564</v>
      </c>
      <c r="CB19" s="44">
        <v>349129</v>
      </c>
      <c r="CC19" s="44">
        <v>313221</v>
      </c>
      <c r="CD19" s="44">
        <v>360669</v>
      </c>
      <c r="CE19" s="44">
        <v>358109</v>
      </c>
      <c r="CF19" s="44">
        <v>362203</v>
      </c>
      <c r="CG19" s="44">
        <v>390945</v>
      </c>
      <c r="CH19" s="44">
        <v>435717</v>
      </c>
      <c r="CI19" s="44">
        <v>457216</v>
      </c>
      <c r="CJ19" s="44">
        <v>389675</v>
      </c>
      <c r="CK19" s="44">
        <v>365157</v>
      </c>
      <c r="CL19" s="44">
        <v>381071</v>
      </c>
      <c r="CM19" s="44">
        <v>367789</v>
      </c>
      <c r="CN19" s="44">
        <v>315341</v>
      </c>
      <c r="CO19" s="44">
        <v>381529</v>
      </c>
      <c r="CP19" s="44">
        <v>395259</v>
      </c>
      <c r="CQ19" s="44">
        <v>384802</v>
      </c>
      <c r="CR19" s="44">
        <v>346162</v>
      </c>
      <c r="CS19" s="44">
        <v>301436</v>
      </c>
      <c r="CT19" s="44">
        <v>375538</v>
      </c>
      <c r="CU19" s="44">
        <v>315431</v>
      </c>
      <c r="CV19" s="44">
        <v>362160</v>
      </c>
      <c r="CW19" s="44">
        <v>411577</v>
      </c>
      <c r="CX19" s="44">
        <v>366153</v>
      </c>
      <c r="CY19" s="44">
        <v>311917</v>
      </c>
      <c r="CZ19" s="44">
        <v>351580</v>
      </c>
      <c r="DA19" s="44">
        <v>339895</v>
      </c>
      <c r="DB19" s="44">
        <v>342218</v>
      </c>
      <c r="DC19" s="44">
        <v>310053</v>
      </c>
      <c r="DD19" s="44">
        <v>360743</v>
      </c>
      <c r="DE19" s="44">
        <v>358350</v>
      </c>
      <c r="DF19" s="44">
        <v>323441</v>
      </c>
      <c r="DG19" s="44">
        <v>320421</v>
      </c>
      <c r="DH19" s="44">
        <v>358030</v>
      </c>
      <c r="DI19" s="44">
        <v>277610</v>
      </c>
      <c r="DJ19" s="44">
        <v>0</v>
      </c>
      <c r="DK19" s="44">
        <v>0</v>
      </c>
      <c r="DL19" s="44">
        <v>0</v>
      </c>
      <c r="DM19" s="44">
        <v>0</v>
      </c>
      <c r="DN19" s="44">
        <v>0</v>
      </c>
      <c r="DO19" s="44">
        <v>0</v>
      </c>
      <c r="DP19" s="44">
        <v>0</v>
      </c>
      <c r="DQ19" s="44">
        <v>56492</v>
      </c>
      <c r="DR19" s="44">
        <v>29547</v>
      </c>
      <c r="DS19" s="44">
        <v>36125</v>
      </c>
      <c r="DT19" s="44">
        <v>37680</v>
      </c>
      <c r="DU19" s="44">
        <v>43340</v>
      </c>
      <c r="DV19" s="44">
        <v>37144</v>
      </c>
      <c r="DW19" s="44">
        <v>35766</v>
      </c>
      <c r="DX19" s="44">
        <v>37831</v>
      </c>
      <c r="DY19" s="44">
        <v>38480</v>
      </c>
      <c r="DZ19" s="44">
        <v>42267</v>
      </c>
      <c r="EA19" s="44">
        <v>36633</v>
      </c>
      <c r="EB19" s="44">
        <v>33268</v>
      </c>
      <c r="EC19" s="44">
        <v>34539</v>
      </c>
      <c r="ED19" s="44">
        <v>32846</v>
      </c>
      <c r="EE19" s="44">
        <v>35903</v>
      </c>
      <c r="EF19" s="44">
        <v>32926</v>
      </c>
      <c r="EG19" s="44">
        <v>37041</v>
      </c>
      <c r="EH19" s="44">
        <v>37144</v>
      </c>
      <c r="EI19" s="44">
        <v>34428</v>
      </c>
      <c r="EJ19" s="44">
        <v>36623</v>
      </c>
      <c r="EK19" s="44">
        <v>38730</v>
      </c>
      <c r="EL19" s="44">
        <v>37803</v>
      </c>
      <c r="EM19" s="44">
        <v>31304</v>
      </c>
      <c r="EN19" s="44">
        <v>31259</v>
      </c>
      <c r="EO19" s="44">
        <v>38381</v>
      </c>
      <c r="EP19" s="44">
        <v>41619</v>
      </c>
      <c r="EQ19" s="44">
        <v>44025</v>
      </c>
      <c r="ER19" s="44">
        <v>39570</v>
      </c>
      <c r="ES19" s="44">
        <v>40255</v>
      </c>
      <c r="ET19" s="44">
        <v>42932</v>
      </c>
      <c r="EU19" s="44">
        <v>41019</v>
      </c>
      <c r="EV19" s="44">
        <v>31089</v>
      </c>
      <c r="EW19" s="44">
        <v>38326</v>
      </c>
      <c r="EX19" s="44">
        <v>33669</v>
      </c>
      <c r="EY19" s="44">
        <v>39832</v>
      </c>
      <c r="EZ19" s="44">
        <v>38244</v>
      </c>
      <c r="FA19" s="44">
        <v>39483</v>
      </c>
      <c r="FB19" s="44">
        <v>38951</v>
      </c>
      <c r="FC19" s="44">
        <v>41804</v>
      </c>
      <c r="FD19" s="44">
        <v>41706</v>
      </c>
      <c r="FE19" s="44">
        <v>36846</v>
      </c>
      <c r="FF19" s="44">
        <v>43307</v>
      </c>
      <c r="FG19" s="44">
        <v>42080</v>
      </c>
      <c r="FH19" s="44">
        <v>39069</v>
      </c>
      <c r="FI19" s="44">
        <v>41663</v>
      </c>
      <c r="FJ19" s="44">
        <v>34159</v>
      </c>
      <c r="FK19" s="44">
        <v>37704</v>
      </c>
      <c r="FL19" s="44">
        <v>37451</v>
      </c>
      <c r="FM19" s="44">
        <v>41086</v>
      </c>
      <c r="FN19" s="44">
        <v>40362</v>
      </c>
      <c r="FO19" s="44">
        <v>43738</v>
      </c>
      <c r="FP19" s="44">
        <v>40146</v>
      </c>
      <c r="FQ19" s="44">
        <v>36010</v>
      </c>
      <c r="FR19" s="44">
        <v>41528</v>
      </c>
      <c r="FS19" s="44">
        <v>40081</v>
      </c>
      <c r="FT19" s="44">
        <v>43167</v>
      </c>
      <c r="FU19" s="44">
        <v>42139</v>
      </c>
      <c r="FV19" s="44">
        <v>38441</v>
      </c>
      <c r="FW19" s="44">
        <v>37755</v>
      </c>
      <c r="FX19" s="44">
        <v>38794</v>
      </c>
      <c r="FY19" s="44">
        <v>31275</v>
      </c>
      <c r="FZ19" s="44">
        <v>37024</v>
      </c>
      <c r="GA19" s="44">
        <v>40013</v>
      </c>
      <c r="GB19" s="44">
        <v>40560</v>
      </c>
      <c r="GC19" s="44">
        <v>37776</v>
      </c>
      <c r="GD19" s="44">
        <v>41068</v>
      </c>
      <c r="GE19" s="44">
        <v>39870</v>
      </c>
      <c r="GF19" s="44">
        <v>39386</v>
      </c>
      <c r="GG19" s="44">
        <v>38640</v>
      </c>
      <c r="GH19" s="44">
        <v>40868</v>
      </c>
      <c r="GI19" s="44">
        <v>36976</v>
      </c>
      <c r="GJ19" s="44">
        <v>39007</v>
      </c>
      <c r="GK19" s="44">
        <v>41451</v>
      </c>
      <c r="GL19" s="44">
        <v>37999</v>
      </c>
      <c r="GM19" s="44">
        <v>36911</v>
      </c>
      <c r="GN19" s="44">
        <v>37816</v>
      </c>
      <c r="GO19" s="44">
        <v>36681</v>
      </c>
      <c r="GP19" s="44">
        <v>36754</v>
      </c>
      <c r="GQ19" s="44">
        <v>37559</v>
      </c>
      <c r="GR19" s="44">
        <v>1059.3225806451612</v>
      </c>
      <c r="GS19" s="44">
        <v>1043</v>
      </c>
      <c r="GT19" s="44">
        <v>1120.774193548387</v>
      </c>
      <c r="GU19" s="44">
        <v>1133.0967741935483</v>
      </c>
      <c r="GV19" s="44">
        <v>1188.2666666666667</v>
      </c>
      <c r="GW19" s="44">
        <v>1210.8387096774193</v>
      </c>
      <c r="GX19" s="44">
        <v>1229.9333333333334</v>
      </c>
      <c r="GY19" s="44">
        <v>1188.2903225806451</v>
      </c>
      <c r="GZ19" s="44">
        <v>1190.5806451612902</v>
      </c>
      <c r="HA19" s="44">
        <v>1158.4285714285713</v>
      </c>
      <c r="HB19" s="44">
        <v>1045.8387096774193</v>
      </c>
      <c r="HC19" s="44">
        <v>1144.9333333333334</v>
      </c>
      <c r="HD19" s="44">
        <v>1127</v>
      </c>
      <c r="HE19" s="44">
        <v>1051</v>
      </c>
      <c r="HF19" s="86">
        <v>867</v>
      </c>
      <c r="HG19" s="88">
        <v>973</v>
      </c>
      <c r="HH19" s="91">
        <v>905</v>
      </c>
      <c r="HI19" s="93">
        <v>1015</v>
      </c>
      <c r="HJ19" s="95">
        <v>964</v>
      </c>
      <c r="HK19" s="96">
        <v>889</v>
      </c>
      <c r="HL19" s="101">
        <v>1113</v>
      </c>
      <c r="HM19" s="102">
        <v>1040</v>
      </c>
      <c r="HN19" s="112">
        <v>1085</v>
      </c>
      <c r="HO19" s="113">
        <v>1097</v>
      </c>
      <c r="HP19" s="116">
        <v>1062</v>
      </c>
      <c r="HQ19" s="117">
        <v>1071</v>
      </c>
      <c r="HR19" s="119">
        <v>940</v>
      </c>
      <c r="HS19" s="86">
        <v>1000</v>
      </c>
      <c r="HT19" s="121">
        <v>907</v>
      </c>
      <c r="HU19" s="126">
        <v>1040</v>
      </c>
      <c r="HV19" s="126">
        <v>953</v>
      </c>
      <c r="HW19" s="129">
        <v>987</v>
      </c>
      <c r="HX19" s="131">
        <v>995</v>
      </c>
      <c r="HY19" s="133">
        <v>998</v>
      </c>
      <c r="HZ19" s="136">
        <v>1074</v>
      </c>
      <c r="IA19" s="138">
        <v>1122</v>
      </c>
      <c r="IB19" s="139">
        <v>580.6451612903226</v>
      </c>
      <c r="IC19" s="142">
        <v>942.3666666666667</v>
      </c>
      <c r="ID19" s="143">
        <v>874.4516129032259</v>
      </c>
      <c r="IE19" s="146">
        <v>935.483870967742</v>
      </c>
      <c r="IF19" s="148">
        <v>1009.1</v>
      </c>
      <c r="IG19" s="149">
        <v>984</v>
      </c>
      <c r="IH19" s="151">
        <v>964.3666666666667</v>
      </c>
      <c r="II19" s="153">
        <v>1016</v>
      </c>
      <c r="IJ19" s="156">
        <v>1013</v>
      </c>
      <c r="IK19" s="158">
        <v>1064</v>
      </c>
      <c r="IL19" s="159">
        <v>1060</v>
      </c>
      <c r="IM19" s="162">
        <v>1116</v>
      </c>
      <c r="IN19" s="163">
        <v>1055</v>
      </c>
      <c r="IO19" s="165">
        <v>899</v>
      </c>
      <c r="IP19" s="168">
        <v>843</v>
      </c>
      <c r="IQ19" s="169">
        <v>882</v>
      </c>
      <c r="IR19" s="172">
        <v>935</v>
      </c>
      <c r="IS19" s="173">
        <v>881</v>
      </c>
      <c r="IT19" s="176">
        <v>884</v>
      </c>
      <c r="IU19" s="176">
        <f t="shared" si="0"/>
        <v>3</v>
      </c>
      <c r="IV19" s="11"/>
    </row>
    <row r="20" spans="1:256" s="9" customFormat="1" ht="24.75" customHeight="1">
      <c r="A20" s="8"/>
      <c r="B20" s="72"/>
      <c r="C20" s="73"/>
      <c r="D20" s="65" t="s">
        <v>42</v>
      </c>
      <c r="E20" s="65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6"/>
      <c r="AG20" s="66"/>
      <c r="AH20" s="66"/>
      <c r="AI20" s="66"/>
      <c r="AJ20" s="66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6"/>
      <c r="CA20" s="66"/>
      <c r="CB20" s="66"/>
      <c r="CC20" s="66"/>
      <c r="CD20" s="66"/>
      <c r="CE20" s="66"/>
      <c r="CF20" s="66"/>
      <c r="CG20" s="66"/>
      <c r="CH20" s="66"/>
      <c r="CI20" s="66"/>
      <c r="CJ20" s="66"/>
      <c r="CK20" s="66"/>
      <c r="CL20" s="66"/>
      <c r="CM20" s="66"/>
      <c r="CN20" s="66"/>
      <c r="CO20" s="66"/>
      <c r="CP20" s="66"/>
      <c r="CQ20" s="66"/>
      <c r="CR20" s="66"/>
      <c r="CS20" s="66"/>
      <c r="CT20" s="66"/>
      <c r="CU20" s="66"/>
      <c r="CV20" s="66"/>
      <c r="CW20" s="66"/>
      <c r="CX20" s="66"/>
      <c r="CY20" s="66"/>
      <c r="CZ20" s="66"/>
      <c r="DA20" s="66"/>
      <c r="DB20" s="66"/>
      <c r="DC20" s="66"/>
      <c r="DD20" s="66"/>
      <c r="DE20" s="66"/>
      <c r="DF20" s="66"/>
      <c r="DG20" s="66"/>
      <c r="DH20" s="66"/>
      <c r="DI20" s="66"/>
      <c r="DJ20" s="67"/>
      <c r="DK20" s="67"/>
      <c r="DL20" s="67"/>
      <c r="DM20" s="67"/>
      <c r="DN20" s="67"/>
      <c r="DO20" s="67"/>
      <c r="DP20" s="67"/>
      <c r="DQ20" s="67"/>
      <c r="DR20" s="67"/>
      <c r="DS20" s="67"/>
      <c r="DT20" s="67"/>
      <c r="DU20" s="67"/>
      <c r="DV20" s="67">
        <v>37144</v>
      </c>
      <c r="DW20" s="67">
        <v>35766</v>
      </c>
      <c r="DX20" s="67">
        <v>37831</v>
      </c>
      <c r="DY20" s="67">
        <v>38480</v>
      </c>
      <c r="DZ20" s="67">
        <v>42267</v>
      </c>
      <c r="EA20" s="67">
        <v>36633</v>
      </c>
      <c r="EB20" s="67">
        <v>33268</v>
      </c>
      <c r="EC20" s="67">
        <v>34539</v>
      </c>
      <c r="ED20" s="67">
        <v>32846</v>
      </c>
      <c r="EE20" s="67">
        <v>35903</v>
      </c>
      <c r="EF20" s="67">
        <v>32926</v>
      </c>
      <c r="EG20" s="67">
        <v>37041</v>
      </c>
      <c r="EH20" s="67">
        <v>37144</v>
      </c>
      <c r="EI20" s="67">
        <v>34428</v>
      </c>
      <c r="EJ20" s="67">
        <v>36623</v>
      </c>
      <c r="EK20" s="67">
        <v>38730</v>
      </c>
      <c r="EL20" s="67">
        <v>37803</v>
      </c>
      <c r="EM20" s="67">
        <v>31304</v>
      </c>
      <c r="EN20" s="67">
        <v>31259</v>
      </c>
      <c r="EO20" s="67">
        <v>38381</v>
      </c>
      <c r="EP20" s="67">
        <v>41619</v>
      </c>
      <c r="EQ20" s="67">
        <v>44025</v>
      </c>
      <c r="ER20" s="67">
        <v>39570</v>
      </c>
      <c r="ES20" s="67">
        <v>40255</v>
      </c>
      <c r="ET20" s="67">
        <v>42932</v>
      </c>
      <c r="EU20" s="67">
        <v>41019</v>
      </c>
      <c r="EV20" s="67">
        <v>31089</v>
      </c>
      <c r="EW20" s="67">
        <v>38326</v>
      </c>
      <c r="EX20" s="67">
        <v>33669</v>
      </c>
      <c r="EY20" s="67">
        <v>39832</v>
      </c>
      <c r="EZ20" s="67">
        <v>38244</v>
      </c>
      <c r="FA20" s="67">
        <v>39483</v>
      </c>
      <c r="FB20" s="67">
        <v>38951</v>
      </c>
      <c r="FC20" s="67">
        <v>41804</v>
      </c>
      <c r="FD20" s="67">
        <v>41706</v>
      </c>
      <c r="FE20" s="67">
        <v>36846</v>
      </c>
      <c r="FF20" s="67">
        <v>43307</v>
      </c>
      <c r="FG20" s="67">
        <v>42080</v>
      </c>
      <c r="FH20" s="67">
        <v>39069</v>
      </c>
      <c r="FI20" s="67">
        <v>41663</v>
      </c>
      <c r="FJ20" s="67">
        <v>34159</v>
      </c>
      <c r="FK20" s="67">
        <v>37704</v>
      </c>
      <c r="FL20" s="67">
        <v>37451</v>
      </c>
      <c r="FM20" s="67">
        <v>41086</v>
      </c>
      <c r="FN20" s="67">
        <v>40362</v>
      </c>
      <c r="FO20" s="67">
        <v>43738</v>
      </c>
      <c r="FP20" s="67">
        <v>40146</v>
      </c>
      <c r="FQ20" s="67">
        <v>36010</v>
      </c>
      <c r="FR20" s="67">
        <v>41528</v>
      </c>
      <c r="FS20" s="67">
        <v>40081</v>
      </c>
      <c r="FT20" s="67">
        <v>43167</v>
      </c>
      <c r="FU20" s="67">
        <v>42139</v>
      </c>
      <c r="FV20" s="67">
        <v>38441</v>
      </c>
      <c r="FW20" s="67">
        <v>37755</v>
      </c>
      <c r="FX20" s="67">
        <v>38794</v>
      </c>
      <c r="FY20" s="67">
        <v>31275</v>
      </c>
      <c r="FZ20" s="67">
        <v>37024</v>
      </c>
      <c r="GA20" s="67">
        <v>40013</v>
      </c>
      <c r="GB20" s="67">
        <v>40560</v>
      </c>
      <c r="GC20" s="67">
        <v>37776</v>
      </c>
      <c r="GD20" s="67">
        <v>41068</v>
      </c>
      <c r="GE20" s="67">
        <v>39870</v>
      </c>
      <c r="GF20" s="67">
        <v>39386</v>
      </c>
      <c r="GG20" s="67">
        <v>38640</v>
      </c>
      <c r="GH20" s="67">
        <v>40868</v>
      </c>
      <c r="GI20" s="67">
        <v>36976</v>
      </c>
      <c r="GJ20" s="67">
        <v>39007</v>
      </c>
      <c r="GK20" s="67">
        <v>41451</v>
      </c>
      <c r="GL20" s="67">
        <v>37999</v>
      </c>
      <c r="GM20" s="67">
        <v>36911</v>
      </c>
      <c r="GN20" s="67">
        <v>37816</v>
      </c>
      <c r="GO20" s="67">
        <v>36681</v>
      </c>
      <c r="GP20" s="67">
        <v>36754</v>
      </c>
      <c r="GQ20" s="67">
        <v>37559</v>
      </c>
      <c r="GR20" s="67">
        <f>SUM(GR19)</f>
        <v>1059.3225806451612</v>
      </c>
      <c r="GS20" s="67">
        <f aca="true" t="shared" si="7" ref="GS20:HF20">SUM(GS19)</f>
        <v>1043</v>
      </c>
      <c r="GT20" s="67">
        <f t="shared" si="7"/>
        <v>1120.774193548387</v>
      </c>
      <c r="GU20" s="67">
        <f t="shared" si="7"/>
        <v>1133.0967741935483</v>
      </c>
      <c r="GV20" s="67">
        <f t="shared" si="7"/>
        <v>1188.2666666666667</v>
      </c>
      <c r="GW20" s="67">
        <f t="shared" si="7"/>
        <v>1210.8387096774193</v>
      </c>
      <c r="GX20" s="67">
        <f t="shared" si="7"/>
        <v>1229.9333333333334</v>
      </c>
      <c r="GY20" s="67">
        <f t="shared" si="7"/>
        <v>1188.2903225806451</v>
      </c>
      <c r="GZ20" s="67">
        <f t="shared" si="7"/>
        <v>1190.5806451612902</v>
      </c>
      <c r="HA20" s="67">
        <f t="shared" si="7"/>
        <v>1158.4285714285713</v>
      </c>
      <c r="HB20" s="67">
        <f t="shared" si="7"/>
        <v>1045.8387096774193</v>
      </c>
      <c r="HC20" s="67">
        <f t="shared" si="7"/>
        <v>1144.9333333333334</v>
      </c>
      <c r="HD20" s="67">
        <f t="shared" si="7"/>
        <v>1127</v>
      </c>
      <c r="HE20" s="67">
        <f t="shared" si="7"/>
        <v>1051</v>
      </c>
      <c r="HF20" s="67">
        <f t="shared" si="7"/>
        <v>867</v>
      </c>
      <c r="HG20" s="67">
        <f aca="true" t="shared" si="8" ref="HG20:HQ20">SUM(HG19)</f>
        <v>973</v>
      </c>
      <c r="HH20" s="67">
        <f t="shared" si="8"/>
        <v>905</v>
      </c>
      <c r="HI20" s="67">
        <f t="shared" si="8"/>
        <v>1015</v>
      </c>
      <c r="HJ20" s="67">
        <f t="shared" si="8"/>
        <v>964</v>
      </c>
      <c r="HK20" s="67">
        <f t="shared" si="8"/>
        <v>889</v>
      </c>
      <c r="HL20" s="67">
        <f t="shared" si="8"/>
        <v>1113</v>
      </c>
      <c r="HM20" s="67">
        <f t="shared" si="8"/>
        <v>1040</v>
      </c>
      <c r="HN20" s="67">
        <f t="shared" si="8"/>
        <v>1085</v>
      </c>
      <c r="HO20" s="67">
        <f t="shared" si="8"/>
        <v>1097</v>
      </c>
      <c r="HP20" s="67">
        <f t="shared" si="8"/>
        <v>1062</v>
      </c>
      <c r="HQ20" s="67">
        <f t="shared" si="8"/>
        <v>1071</v>
      </c>
      <c r="HR20" s="67">
        <f aca="true" t="shared" si="9" ref="HR20:HW20">SUM(HR19)</f>
        <v>940</v>
      </c>
      <c r="HS20" s="67">
        <f t="shared" si="9"/>
        <v>1000</v>
      </c>
      <c r="HT20" s="67">
        <f t="shared" si="9"/>
        <v>907</v>
      </c>
      <c r="HU20" s="67">
        <f t="shared" si="9"/>
        <v>1040</v>
      </c>
      <c r="HV20" s="67">
        <f t="shared" si="9"/>
        <v>953</v>
      </c>
      <c r="HW20" s="67">
        <f t="shared" si="9"/>
        <v>987</v>
      </c>
      <c r="HX20" s="67">
        <f aca="true" t="shared" si="10" ref="HX20:IF20">SUM(HX19)</f>
        <v>995</v>
      </c>
      <c r="HY20" s="67">
        <f t="shared" si="10"/>
        <v>998</v>
      </c>
      <c r="HZ20" s="67">
        <f t="shared" si="10"/>
        <v>1074</v>
      </c>
      <c r="IA20" s="67">
        <f t="shared" si="10"/>
        <v>1122</v>
      </c>
      <c r="IB20" s="67">
        <f t="shared" si="10"/>
        <v>580.6451612903226</v>
      </c>
      <c r="IC20" s="67">
        <f t="shared" si="10"/>
        <v>942.3666666666667</v>
      </c>
      <c r="ID20" s="67">
        <f t="shared" si="10"/>
        <v>874.4516129032259</v>
      </c>
      <c r="IE20" s="67">
        <f t="shared" si="10"/>
        <v>935.483870967742</v>
      </c>
      <c r="IF20" s="67">
        <f t="shared" si="10"/>
        <v>1009.1</v>
      </c>
      <c r="IG20" s="67">
        <f aca="true" t="shared" si="11" ref="IG20:IL20">SUM(IG19)</f>
        <v>984</v>
      </c>
      <c r="IH20" s="67">
        <f t="shared" si="11"/>
        <v>964.3666666666667</v>
      </c>
      <c r="II20" s="67">
        <f t="shared" si="11"/>
        <v>1016</v>
      </c>
      <c r="IJ20" s="67">
        <f t="shared" si="11"/>
        <v>1013</v>
      </c>
      <c r="IK20" s="67">
        <f t="shared" si="11"/>
        <v>1064</v>
      </c>
      <c r="IL20" s="67">
        <f t="shared" si="11"/>
        <v>1060</v>
      </c>
      <c r="IM20" s="67">
        <f aca="true" t="shared" si="12" ref="IM20:IR20">SUM(IM19)</f>
        <v>1116</v>
      </c>
      <c r="IN20" s="67">
        <f t="shared" si="12"/>
        <v>1055</v>
      </c>
      <c r="IO20" s="67">
        <f t="shared" si="12"/>
        <v>899</v>
      </c>
      <c r="IP20" s="67">
        <f t="shared" si="12"/>
        <v>843</v>
      </c>
      <c r="IQ20" s="67">
        <f t="shared" si="12"/>
        <v>882</v>
      </c>
      <c r="IR20" s="67">
        <f t="shared" si="12"/>
        <v>935</v>
      </c>
      <c r="IS20" s="67">
        <f>SUM(IS19)</f>
        <v>881</v>
      </c>
      <c r="IT20" s="67">
        <f>SUM(IT19)</f>
        <v>884</v>
      </c>
      <c r="IU20" s="67">
        <f t="shared" si="0"/>
        <v>3</v>
      </c>
      <c r="IV20" s="8"/>
    </row>
    <row r="21" spans="3:238" s="76" customFormat="1" ht="24.75" customHeight="1">
      <c r="C21" s="77"/>
      <c r="D21" s="78"/>
      <c r="E21" s="78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M21" s="79"/>
      <c r="AN21" s="79"/>
      <c r="AO21" s="79"/>
      <c r="AP21" s="79"/>
      <c r="AQ21" s="79"/>
      <c r="AR21" s="79"/>
      <c r="AS21" s="79"/>
      <c r="AT21" s="79"/>
      <c r="AU21" s="79"/>
      <c r="AV21" s="79"/>
      <c r="AW21" s="79"/>
      <c r="AX21" s="79"/>
      <c r="AY21" s="79"/>
      <c r="AZ21" s="79"/>
      <c r="BA21" s="79"/>
      <c r="BB21" s="79"/>
      <c r="BC21" s="79"/>
      <c r="BD21" s="79"/>
      <c r="BE21" s="79"/>
      <c r="BF21" s="79"/>
      <c r="BG21" s="79"/>
      <c r="BH21" s="79"/>
      <c r="BI21" s="79"/>
      <c r="BJ21" s="79"/>
      <c r="BK21" s="79"/>
      <c r="BL21" s="79"/>
      <c r="BM21" s="79"/>
      <c r="BN21" s="79"/>
      <c r="BO21" s="79"/>
      <c r="BP21" s="79"/>
      <c r="BQ21" s="79"/>
      <c r="BR21" s="79"/>
      <c r="BS21" s="79"/>
      <c r="BT21" s="79"/>
      <c r="BU21" s="79"/>
      <c r="BV21" s="79"/>
      <c r="BW21" s="79"/>
      <c r="BX21" s="79"/>
      <c r="BY21" s="79"/>
      <c r="BZ21" s="79"/>
      <c r="CA21" s="79"/>
      <c r="CB21" s="79"/>
      <c r="CC21" s="79"/>
      <c r="CD21" s="79"/>
      <c r="CE21" s="79"/>
      <c r="CF21" s="79"/>
      <c r="CG21" s="79"/>
      <c r="CH21" s="79"/>
      <c r="CI21" s="79"/>
      <c r="CJ21" s="79"/>
      <c r="CK21" s="79"/>
      <c r="CL21" s="79"/>
      <c r="CM21" s="79"/>
      <c r="CN21" s="79"/>
      <c r="CO21" s="79"/>
      <c r="CP21" s="79"/>
      <c r="CQ21" s="79"/>
      <c r="CR21" s="79"/>
      <c r="CS21" s="79"/>
      <c r="CT21" s="79"/>
      <c r="CU21" s="79"/>
      <c r="CV21" s="79"/>
      <c r="CW21" s="79"/>
      <c r="CX21" s="79"/>
      <c r="CY21" s="79"/>
      <c r="CZ21" s="79"/>
      <c r="DA21" s="79"/>
      <c r="DB21" s="79"/>
      <c r="DC21" s="79"/>
      <c r="DD21" s="79"/>
      <c r="DE21" s="79"/>
      <c r="DF21" s="79"/>
      <c r="DG21" s="79"/>
      <c r="DH21" s="79"/>
      <c r="DI21" s="79"/>
      <c r="DJ21" s="80"/>
      <c r="DK21" s="80"/>
      <c r="DL21" s="80"/>
      <c r="DM21" s="80"/>
      <c r="DN21" s="80"/>
      <c r="DO21" s="80"/>
      <c r="DP21" s="80"/>
      <c r="DQ21" s="80"/>
      <c r="DR21" s="80"/>
      <c r="DS21" s="80"/>
      <c r="DT21" s="80"/>
      <c r="DU21" s="80"/>
      <c r="DV21" s="80"/>
      <c r="DW21" s="80"/>
      <c r="DX21" s="80"/>
      <c r="DY21" s="80"/>
      <c r="DZ21" s="80"/>
      <c r="EA21" s="80"/>
      <c r="EB21" s="80"/>
      <c r="EC21" s="80"/>
      <c r="ED21" s="80"/>
      <c r="EE21" s="80"/>
      <c r="EF21" s="80"/>
      <c r="EG21" s="80"/>
      <c r="EH21" s="80"/>
      <c r="EI21" s="80"/>
      <c r="EJ21" s="80"/>
      <c r="EK21" s="80"/>
      <c r="EL21" s="80"/>
      <c r="EM21" s="80"/>
      <c r="EN21" s="80"/>
      <c r="EO21" s="80"/>
      <c r="EP21" s="80"/>
      <c r="EQ21" s="80"/>
      <c r="ER21" s="80"/>
      <c r="ES21" s="80"/>
      <c r="ET21" s="80"/>
      <c r="EU21" s="80"/>
      <c r="EV21" s="80"/>
      <c r="EW21" s="80"/>
      <c r="EX21" s="80"/>
      <c r="EY21" s="80"/>
      <c r="EZ21" s="80"/>
      <c r="FA21" s="80"/>
      <c r="FB21" s="80"/>
      <c r="FC21" s="80"/>
      <c r="FD21" s="80"/>
      <c r="FE21" s="80"/>
      <c r="FF21" s="80"/>
      <c r="FG21" s="80"/>
      <c r="FH21" s="80"/>
      <c r="FI21" s="80"/>
      <c r="FJ21" s="80"/>
      <c r="FK21" s="80"/>
      <c r="FL21" s="80"/>
      <c r="FM21" s="80"/>
      <c r="FN21" s="80"/>
      <c r="FO21" s="80"/>
      <c r="FP21" s="80"/>
      <c r="FQ21" s="80"/>
      <c r="FR21" s="80"/>
      <c r="FS21" s="80"/>
      <c r="FT21" s="80"/>
      <c r="FU21" s="80"/>
      <c r="FV21" s="80"/>
      <c r="FW21" s="80"/>
      <c r="FX21" s="80"/>
      <c r="FY21" s="80"/>
      <c r="FZ21" s="80"/>
      <c r="GA21" s="80"/>
      <c r="GB21" s="80"/>
      <c r="GC21" s="80"/>
      <c r="GD21" s="80"/>
      <c r="GE21" s="80"/>
      <c r="GF21" s="80"/>
      <c r="GG21" s="80"/>
      <c r="GH21" s="80"/>
      <c r="GI21" s="80"/>
      <c r="GJ21" s="80"/>
      <c r="GK21" s="80"/>
      <c r="GL21" s="80"/>
      <c r="GM21" s="80"/>
      <c r="GN21" s="80"/>
      <c r="GO21" s="80"/>
      <c r="GP21" s="80"/>
      <c r="GQ21" s="80"/>
      <c r="GR21" s="80"/>
      <c r="GS21" s="80"/>
      <c r="GT21" s="80"/>
      <c r="GU21" s="80"/>
      <c r="GV21" s="80"/>
      <c r="GW21" s="80"/>
      <c r="GX21" s="80"/>
      <c r="GY21" s="80"/>
      <c r="GZ21" s="80"/>
      <c r="HA21" s="80"/>
      <c r="HB21" s="80"/>
      <c r="HC21" s="80"/>
      <c r="HD21" s="80"/>
      <c r="HE21" s="80"/>
      <c r="HF21" s="80"/>
      <c r="HG21" s="80"/>
      <c r="HH21" s="80"/>
      <c r="HI21" s="80"/>
      <c r="HJ21" s="80"/>
      <c r="HK21" s="80"/>
      <c r="HL21" s="80"/>
      <c r="HM21" s="80"/>
      <c r="HN21" s="80"/>
      <c r="HO21" s="80"/>
      <c r="HP21" s="80"/>
      <c r="HQ21" s="80"/>
      <c r="HR21" s="80"/>
      <c r="HS21" s="80"/>
      <c r="HT21" s="80"/>
      <c r="HU21" s="80"/>
      <c r="HV21" s="80"/>
      <c r="HW21" s="80"/>
      <c r="HX21" s="80"/>
      <c r="HY21" s="80"/>
      <c r="HZ21" s="80"/>
      <c r="IA21" s="80"/>
      <c r="IB21" s="80"/>
      <c r="IC21" s="80"/>
      <c r="ID21" s="80"/>
    </row>
    <row r="22" spans="1:256" s="12" customFormat="1" ht="37.5" customHeight="1">
      <c r="A22" s="11"/>
      <c r="B22" s="74"/>
      <c r="C22" s="75"/>
      <c r="D22" s="195" t="s">
        <v>45</v>
      </c>
      <c r="E22" s="196"/>
      <c r="F22" s="55"/>
      <c r="G22" s="55"/>
      <c r="H22" s="55"/>
      <c r="I22" s="55"/>
      <c r="J22" s="55"/>
      <c r="K22" s="55"/>
      <c r="L22" s="55"/>
      <c r="M22" s="55"/>
      <c r="N22" s="55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81"/>
      <c r="AQ22" s="81"/>
      <c r="AR22" s="81"/>
      <c r="AS22" s="81"/>
      <c r="AT22" s="81"/>
      <c r="AU22" s="81"/>
      <c r="AV22" s="81"/>
      <c r="AW22" s="81"/>
      <c r="AX22" s="81"/>
      <c r="AY22" s="81"/>
      <c r="AZ22" s="81"/>
      <c r="BA22" s="81"/>
      <c r="BB22" s="81"/>
      <c r="BC22" s="81"/>
      <c r="BD22" s="81"/>
      <c r="BE22" s="81"/>
      <c r="BF22" s="81"/>
      <c r="BG22" s="81"/>
      <c r="BH22" s="81"/>
      <c r="BI22" s="81"/>
      <c r="BJ22" s="81"/>
      <c r="BK22" s="81"/>
      <c r="BL22" s="81"/>
      <c r="BM22" s="81"/>
      <c r="BN22" s="81"/>
      <c r="BO22" s="81"/>
      <c r="BP22" s="81"/>
      <c r="BQ22" s="81"/>
      <c r="BR22" s="81"/>
      <c r="BS22" s="81"/>
      <c r="BT22" s="81"/>
      <c r="BU22" s="81"/>
      <c r="BV22" s="81"/>
      <c r="BW22" s="81"/>
      <c r="BX22" s="81"/>
      <c r="BY22" s="81"/>
      <c r="BZ22" s="81"/>
      <c r="CA22" s="81"/>
      <c r="CB22" s="81"/>
      <c r="CC22" s="81"/>
      <c r="CD22" s="81"/>
      <c r="CE22" s="81"/>
      <c r="CF22" s="81"/>
      <c r="CG22" s="81"/>
      <c r="CH22" s="81"/>
      <c r="CI22" s="81"/>
      <c r="CJ22" s="81"/>
      <c r="CK22" s="81"/>
      <c r="CL22" s="81"/>
      <c r="CM22" s="81"/>
      <c r="CN22" s="81"/>
      <c r="CO22" s="81"/>
      <c r="CP22" s="81"/>
      <c r="CQ22" s="81"/>
      <c r="CR22" s="81"/>
      <c r="CS22" s="81"/>
      <c r="CT22" s="81"/>
      <c r="CU22" s="81"/>
      <c r="CV22" s="81"/>
      <c r="CW22" s="81"/>
      <c r="CX22" s="81"/>
      <c r="CY22" s="81"/>
      <c r="CZ22" s="81"/>
      <c r="DA22" s="81"/>
      <c r="DB22" s="81"/>
      <c r="DC22" s="81"/>
      <c r="DD22" s="81"/>
      <c r="DE22" s="81"/>
      <c r="DF22" s="81">
        <v>1722621</v>
      </c>
      <c r="DG22" s="81">
        <v>2347364</v>
      </c>
      <c r="DH22" s="81">
        <v>2317036</v>
      </c>
      <c r="DI22" s="81">
        <v>2366699</v>
      </c>
      <c r="DJ22" s="81">
        <v>2128047</v>
      </c>
      <c r="DK22" s="81">
        <v>1911697</v>
      </c>
      <c r="DL22" s="81">
        <v>2197162</v>
      </c>
      <c r="DM22" s="81">
        <v>1878084</v>
      </c>
      <c r="DN22" s="81">
        <v>2274221</v>
      </c>
      <c r="DO22" s="81">
        <v>2201491</v>
      </c>
      <c r="DP22" s="81">
        <v>2385773</v>
      </c>
      <c r="DQ22" s="81">
        <v>2432228</v>
      </c>
      <c r="DR22" s="81">
        <v>2328575</v>
      </c>
      <c r="DS22" s="81">
        <v>2404792</v>
      </c>
      <c r="DT22" s="81">
        <v>2414369</v>
      </c>
      <c r="DU22" s="81">
        <v>2543727</v>
      </c>
      <c r="DV22" s="81">
        <v>2631016</v>
      </c>
      <c r="DW22" s="81">
        <v>2362365</v>
      </c>
      <c r="DX22" s="81">
        <v>2574020</v>
      </c>
      <c r="DY22" s="81">
        <v>2446512</v>
      </c>
      <c r="DZ22" s="81">
        <v>2600628</v>
      </c>
      <c r="EA22" s="81">
        <v>2605958</v>
      </c>
      <c r="EB22" s="81">
        <v>2656019</v>
      </c>
      <c r="EC22" s="81">
        <v>2689496</v>
      </c>
      <c r="ED22" s="81">
        <v>2561365</v>
      </c>
      <c r="EE22" s="81">
        <v>2660806</v>
      </c>
      <c r="EF22" s="81">
        <v>2556106</v>
      </c>
      <c r="EG22" s="81">
        <v>2620500</v>
      </c>
      <c r="EH22" s="81">
        <v>2631016</v>
      </c>
      <c r="EI22" s="81">
        <v>2390666</v>
      </c>
      <c r="EJ22" s="81">
        <v>2599927</v>
      </c>
      <c r="EK22" s="81">
        <v>2543013</v>
      </c>
      <c r="EL22" s="81">
        <v>2647636</v>
      </c>
      <c r="EM22" s="81">
        <v>2596492</v>
      </c>
      <c r="EN22" s="81">
        <v>2469564</v>
      </c>
      <c r="EO22" s="81">
        <v>2470163</v>
      </c>
      <c r="EP22" s="81">
        <v>2374699</v>
      </c>
      <c r="EQ22" s="81">
        <v>2485192</v>
      </c>
      <c r="ER22" s="81">
        <v>2110257</v>
      </c>
      <c r="ES22" s="81">
        <v>2370573</v>
      </c>
      <c r="ET22" s="81">
        <v>2547271</v>
      </c>
      <c r="EU22" s="81">
        <v>2150038</v>
      </c>
      <c r="EV22" s="81">
        <v>2528842</v>
      </c>
      <c r="EW22" s="81">
        <v>2455206</v>
      </c>
      <c r="EX22" s="81">
        <v>2559907</v>
      </c>
      <c r="EY22" s="81">
        <v>2752071</v>
      </c>
      <c r="EZ22" s="81">
        <v>2897729</v>
      </c>
      <c r="FA22" s="81">
        <v>3184183</v>
      </c>
      <c r="FB22" s="81">
        <v>2931453</v>
      </c>
      <c r="FC22" s="81">
        <v>3108195</v>
      </c>
      <c r="FD22" s="81">
        <v>3187634</v>
      </c>
      <c r="FE22" s="81">
        <v>3070236</v>
      </c>
      <c r="FF22" s="81">
        <v>3338240</v>
      </c>
      <c r="FG22" s="81">
        <v>3220707</v>
      </c>
      <c r="FH22" s="81">
        <v>3307594</v>
      </c>
      <c r="FI22" s="81">
        <v>3251946</v>
      </c>
      <c r="FJ22" s="81">
        <v>3174806</v>
      </c>
      <c r="FK22" s="81">
        <v>3368127</v>
      </c>
      <c r="FL22" s="81">
        <v>3038236</v>
      </c>
      <c r="FM22" s="81">
        <v>2866102</v>
      </c>
      <c r="FN22" s="81">
        <v>3193165</v>
      </c>
      <c r="FO22" s="81">
        <v>3170274</v>
      </c>
      <c r="FP22" s="81">
        <v>2867558</v>
      </c>
      <c r="FQ22" s="81">
        <v>2899763</v>
      </c>
      <c r="FR22" s="81">
        <v>3328521</v>
      </c>
      <c r="FS22" s="81">
        <v>3315139</v>
      </c>
      <c r="FT22" s="81">
        <v>3229500</v>
      </c>
      <c r="FU22" s="81">
        <v>2904204</v>
      </c>
      <c r="FV22" s="81">
        <v>3271254</v>
      </c>
      <c r="FW22" s="81">
        <v>2968372</v>
      </c>
      <c r="FX22" s="81">
        <v>3040842</v>
      </c>
      <c r="FY22" s="81">
        <v>3372144</v>
      </c>
      <c r="FZ22" s="81">
        <v>3232855</v>
      </c>
      <c r="GA22" s="81">
        <v>3320694</v>
      </c>
      <c r="GB22" s="81">
        <v>3207951</v>
      </c>
      <c r="GC22" s="81">
        <v>2900537</v>
      </c>
      <c r="GD22" s="81">
        <v>3084308</v>
      </c>
      <c r="GE22" s="81">
        <v>2530334</v>
      </c>
      <c r="GF22" s="81">
        <v>2205851</v>
      </c>
      <c r="GG22" s="81">
        <v>2968516</v>
      </c>
      <c r="GH22" s="81">
        <v>2688616</v>
      </c>
      <c r="GI22" s="81">
        <v>2280240</v>
      </c>
      <c r="GJ22" s="81">
        <v>2411337</v>
      </c>
      <c r="GK22" s="81">
        <v>3002741</v>
      </c>
      <c r="GL22" s="81">
        <v>2918688</v>
      </c>
      <c r="GM22" s="81">
        <v>3160845</v>
      </c>
      <c r="GN22" s="81">
        <v>1851381</v>
      </c>
      <c r="GO22" s="81">
        <v>2463977</v>
      </c>
      <c r="GP22" s="81">
        <v>3009700</v>
      </c>
      <c r="GQ22" s="81">
        <v>3054115</v>
      </c>
      <c r="GR22" s="81">
        <f>SUM(GR18,GR20)</f>
        <v>103529.1935483871</v>
      </c>
      <c r="GS22" s="81">
        <f aca="true" t="shared" si="13" ref="GS22:HC22">SUM(GS18,GS20)</f>
        <v>94393.76666666666</v>
      </c>
      <c r="GT22" s="81">
        <f t="shared" si="13"/>
        <v>100713.35483870968</v>
      </c>
      <c r="GU22" s="81">
        <f t="shared" si="13"/>
        <v>102147.19354838709</v>
      </c>
      <c r="GV22" s="81">
        <f t="shared" si="13"/>
        <v>93833.1</v>
      </c>
      <c r="GW22" s="81">
        <f t="shared" si="13"/>
        <v>96727.54838709679</v>
      </c>
      <c r="GX22" s="81">
        <f t="shared" si="13"/>
        <v>101728.26666666668</v>
      </c>
      <c r="GY22" s="81">
        <f t="shared" si="13"/>
        <v>99919.12903225808</v>
      </c>
      <c r="GZ22" s="81">
        <f t="shared" si="13"/>
        <v>94986</v>
      </c>
      <c r="HA22" s="81">
        <f t="shared" si="13"/>
        <v>95802.10714285713</v>
      </c>
      <c r="HB22" s="81">
        <f t="shared" si="13"/>
        <v>91462.70967741938</v>
      </c>
      <c r="HC22" s="81">
        <f t="shared" si="13"/>
        <v>85705.63333333333</v>
      </c>
      <c r="HD22" s="81">
        <f>SUM(HD18,HD20)</f>
        <v>89149</v>
      </c>
      <c r="HE22" s="81">
        <f>SUM(HE18,HE20)</f>
        <v>93184</v>
      </c>
      <c r="HF22" s="84">
        <f>SUM(HF18,HF20)</f>
        <v>87558</v>
      </c>
      <c r="HG22" s="89">
        <f>SUM(HG18,HG20)</f>
        <v>96050</v>
      </c>
      <c r="HH22" s="90">
        <f aca="true" t="shared" si="14" ref="HH22:HQ22">SUM(HH18,HH20)</f>
        <v>80538</v>
      </c>
      <c r="HI22" s="92">
        <f t="shared" si="14"/>
        <v>90857</v>
      </c>
      <c r="HJ22" s="94">
        <f t="shared" si="14"/>
        <v>90996</v>
      </c>
      <c r="HK22" s="97">
        <f t="shared" si="14"/>
        <v>93131</v>
      </c>
      <c r="HL22" s="100">
        <f t="shared" si="14"/>
        <v>89700</v>
      </c>
      <c r="HM22" s="103">
        <f t="shared" si="14"/>
        <v>51433</v>
      </c>
      <c r="HN22" s="111">
        <f t="shared" si="14"/>
        <v>90311</v>
      </c>
      <c r="HO22" s="114">
        <f t="shared" si="14"/>
        <v>94537</v>
      </c>
      <c r="HP22" s="115">
        <f t="shared" si="14"/>
        <v>94563</v>
      </c>
      <c r="HQ22" s="118">
        <f t="shared" si="14"/>
        <v>95949</v>
      </c>
      <c r="HR22" s="120">
        <f aca="true" t="shared" si="15" ref="HR22:HW22">SUM(HR18,HR20)</f>
        <v>81501</v>
      </c>
      <c r="HS22" s="122">
        <f t="shared" si="15"/>
        <v>64036</v>
      </c>
      <c r="HT22" s="123">
        <f t="shared" si="15"/>
        <v>92170</v>
      </c>
      <c r="HU22" s="125">
        <f t="shared" si="15"/>
        <v>83015</v>
      </c>
      <c r="HV22" s="128">
        <f t="shared" si="15"/>
        <v>94410</v>
      </c>
      <c r="HW22" s="130">
        <f t="shared" si="15"/>
        <v>91937</v>
      </c>
      <c r="HX22" s="132">
        <f aca="true" t="shared" si="16" ref="HX22:IC22">SUM(HX18,HX20)</f>
        <v>93338</v>
      </c>
      <c r="HY22" s="134">
        <f t="shared" si="16"/>
        <v>95366</v>
      </c>
      <c r="HZ22" s="135">
        <f t="shared" si="16"/>
        <v>88740</v>
      </c>
      <c r="IA22" s="137">
        <f t="shared" si="16"/>
        <v>76104</v>
      </c>
      <c r="IB22" s="140">
        <f t="shared" si="16"/>
        <v>79633.03225806452</v>
      </c>
      <c r="IC22" s="141">
        <f t="shared" si="16"/>
        <v>86984</v>
      </c>
      <c r="ID22" s="144">
        <f aca="true" t="shared" si="17" ref="ID22:II22">SUM(ID18,ID20)</f>
        <v>88149.87096774194</v>
      </c>
      <c r="IE22" s="145">
        <f t="shared" si="17"/>
        <v>86252.45161290323</v>
      </c>
      <c r="IF22" s="147">
        <f t="shared" si="17"/>
        <v>90240</v>
      </c>
      <c r="IG22" s="150">
        <f t="shared" si="17"/>
        <v>82025</v>
      </c>
      <c r="IH22" s="152">
        <f t="shared" si="17"/>
        <v>88971.40000000001</v>
      </c>
      <c r="II22" s="154">
        <f t="shared" si="17"/>
        <v>85731</v>
      </c>
      <c r="IJ22" s="155">
        <f>SUM(IJ18,IJ20)</f>
        <v>86431</v>
      </c>
      <c r="IK22" s="157">
        <f>SUM(IK18,IK20)+1</f>
        <v>90329</v>
      </c>
      <c r="IL22" s="160">
        <f>SUM(IL18,IL20)-2</f>
        <v>72326</v>
      </c>
      <c r="IM22" s="161">
        <f>SUM(IM18,IM20)</f>
        <v>73807</v>
      </c>
      <c r="IN22" s="164">
        <f>SUM(IN18,IN20)+1</f>
        <v>78983</v>
      </c>
      <c r="IO22" s="166">
        <f>SUM(IO18,IO20)-1</f>
        <v>84136</v>
      </c>
      <c r="IP22" s="167">
        <f>SUM(IP18,IP20)</f>
        <v>88650</v>
      </c>
      <c r="IQ22" s="170">
        <f>SUM(IQ18,IQ20)</f>
        <v>88607</v>
      </c>
      <c r="IR22" s="171">
        <f>SUM(IR18,IR20)</f>
        <v>90842</v>
      </c>
      <c r="IS22" s="174">
        <f>SUM(IS18,IS20)</f>
        <v>84152</v>
      </c>
      <c r="IT22" s="175">
        <f>SUM(IT18,IT20)</f>
        <v>90424</v>
      </c>
      <c r="IU22" s="175">
        <f t="shared" si="0"/>
        <v>6272</v>
      </c>
      <c r="IV22" s="11"/>
    </row>
    <row r="23" spans="1:228" s="11" customFormat="1" ht="21" customHeight="1">
      <c r="A23" s="68"/>
      <c r="B23" s="68"/>
      <c r="C23" s="68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4"/>
      <c r="AD23" s="104"/>
      <c r="AE23" s="104"/>
      <c r="AF23" s="104"/>
      <c r="AG23" s="104"/>
      <c r="AH23" s="104"/>
      <c r="AI23" s="104"/>
      <c r="AJ23" s="104"/>
      <c r="AK23" s="104"/>
      <c r="AL23" s="104"/>
      <c r="AM23" s="104"/>
      <c r="AN23" s="104"/>
      <c r="AO23" s="104"/>
      <c r="AP23" s="104"/>
      <c r="AQ23" s="104"/>
      <c r="AR23" s="104"/>
      <c r="AS23" s="104"/>
      <c r="AT23" s="104"/>
      <c r="AU23" s="104"/>
      <c r="AV23" s="104"/>
      <c r="AW23" s="104"/>
      <c r="AX23" s="104"/>
      <c r="AY23" s="104"/>
      <c r="AZ23" s="104"/>
      <c r="BA23" s="104"/>
      <c r="BB23" s="104"/>
      <c r="BC23" s="104"/>
      <c r="BD23" s="104"/>
      <c r="BE23" s="104"/>
      <c r="BF23" s="104"/>
      <c r="BG23" s="104"/>
      <c r="BH23" s="104"/>
      <c r="BI23" s="104"/>
      <c r="BJ23" s="104"/>
      <c r="BK23" s="104"/>
      <c r="BL23" s="104"/>
      <c r="BM23" s="104"/>
      <c r="BN23" s="104"/>
      <c r="BO23" s="104"/>
      <c r="BP23" s="104"/>
      <c r="BQ23" s="104"/>
      <c r="BR23" s="104"/>
      <c r="BS23" s="104"/>
      <c r="BT23" s="104"/>
      <c r="BU23" s="104"/>
      <c r="BV23" s="104"/>
      <c r="BW23" s="104"/>
      <c r="BX23" s="104"/>
      <c r="BY23" s="104"/>
      <c r="BZ23" s="104"/>
      <c r="CA23" s="104"/>
      <c r="CB23" s="104"/>
      <c r="CC23" s="104"/>
      <c r="CD23" s="104"/>
      <c r="CE23" s="104"/>
      <c r="CF23" s="104"/>
      <c r="CG23" s="104"/>
      <c r="CH23" s="104"/>
      <c r="CI23" s="104"/>
      <c r="CJ23" s="104"/>
      <c r="CK23" s="104"/>
      <c r="CL23" s="104"/>
      <c r="CM23" s="104"/>
      <c r="CN23" s="104"/>
      <c r="CO23" s="104"/>
      <c r="CP23" s="104"/>
      <c r="CQ23" s="104"/>
      <c r="CR23" s="104"/>
      <c r="CS23" s="104"/>
      <c r="CT23" s="104"/>
      <c r="CU23" s="104"/>
      <c r="CV23" s="104"/>
      <c r="CW23" s="104"/>
      <c r="CX23" s="104"/>
      <c r="CY23" s="104"/>
      <c r="CZ23" s="104"/>
      <c r="DA23" s="104"/>
      <c r="DB23" s="104"/>
      <c r="DC23" s="104"/>
      <c r="DD23" s="104"/>
      <c r="DE23" s="104"/>
      <c r="DF23" s="104"/>
      <c r="DG23" s="104"/>
      <c r="DH23" s="104"/>
      <c r="DI23" s="104"/>
      <c r="DJ23" s="104"/>
      <c r="DK23" s="104"/>
      <c r="DL23" s="104"/>
      <c r="DM23" s="104"/>
      <c r="DN23" s="104"/>
      <c r="DO23" s="104"/>
      <c r="DP23" s="104"/>
      <c r="DQ23" s="104"/>
      <c r="DR23" s="104"/>
      <c r="DS23" s="104"/>
      <c r="DT23" s="104"/>
      <c r="DU23" s="104"/>
      <c r="DV23" s="104"/>
      <c r="DW23" s="104"/>
      <c r="DX23" s="104"/>
      <c r="DY23" s="104"/>
      <c r="DZ23" s="104"/>
      <c r="EA23" s="104"/>
      <c r="EB23" s="104"/>
      <c r="EC23" s="104"/>
      <c r="ED23" s="104"/>
      <c r="EE23" s="104"/>
      <c r="EF23" s="104"/>
      <c r="EG23" s="104"/>
      <c r="EH23" s="104"/>
      <c r="EI23" s="104"/>
      <c r="EJ23" s="104"/>
      <c r="EK23" s="104"/>
      <c r="EL23" s="104"/>
      <c r="EM23" s="104"/>
      <c r="EN23" s="104"/>
      <c r="EO23" s="104"/>
      <c r="EP23" s="104"/>
      <c r="EQ23" s="104"/>
      <c r="ER23" s="104"/>
      <c r="ES23" s="104"/>
      <c r="ET23" s="104"/>
      <c r="EU23" s="104"/>
      <c r="EV23" s="104"/>
      <c r="EW23" s="104"/>
      <c r="EX23" s="104"/>
      <c r="EY23" s="104"/>
      <c r="EZ23" s="104"/>
      <c r="FA23" s="104"/>
      <c r="FB23" s="104"/>
      <c r="FC23" s="104"/>
      <c r="FD23" s="104"/>
      <c r="FE23" s="104"/>
      <c r="FF23" s="104"/>
      <c r="FG23" s="104"/>
      <c r="FH23" s="104"/>
      <c r="FI23" s="104"/>
      <c r="FJ23" s="104"/>
      <c r="FK23" s="104"/>
      <c r="FL23" s="104"/>
      <c r="FM23" s="104"/>
      <c r="FN23" s="104"/>
      <c r="FO23" s="104"/>
      <c r="FP23" s="104"/>
      <c r="FQ23" s="104"/>
      <c r="FR23" s="104"/>
      <c r="FS23" s="104"/>
      <c r="FT23" s="104"/>
      <c r="FU23" s="104"/>
      <c r="FV23" s="104"/>
      <c r="FW23" s="104"/>
      <c r="FX23" s="104"/>
      <c r="FY23" s="104"/>
      <c r="FZ23" s="104"/>
      <c r="GA23" s="104"/>
      <c r="GB23" s="104"/>
      <c r="GC23" s="104"/>
      <c r="GD23" s="104"/>
      <c r="GE23" s="104"/>
      <c r="GF23" s="104"/>
      <c r="GG23" s="104"/>
      <c r="GH23" s="104"/>
      <c r="GI23" s="104"/>
      <c r="GJ23" s="104"/>
      <c r="GK23" s="104"/>
      <c r="GL23" s="104"/>
      <c r="GM23" s="104"/>
      <c r="GN23" s="104"/>
      <c r="GO23" s="104"/>
      <c r="GP23" s="104"/>
      <c r="GQ23" s="104"/>
      <c r="GR23" s="104"/>
      <c r="GS23" s="104"/>
      <c r="GT23" s="104"/>
      <c r="GU23" s="104"/>
      <c r="GV23" s="104"/>
      <c r="GW23" s="104"/>
      <c r="GX23" s="104"/>
      <c r="GY23" s="104"/>
      <c r="GZ23" s="104"/>
      <c r="HA23" s="104"/>
      <c r="HB23" s="104"/>
      <c r="HC23" s="104"/>
      <c r="HD23" s="104"/>
      <c r="HE23" s="104"/>
      <c r="HF23" s="104"/>
      <c r="HG23" s="104"/>
      <c r="HH23" s="13"/>
      <c r="HI23" s="13"/>
      <c r="HJ23" s="13"/>
      <c r="HK23" s="13"/>
      <c r="HL23" s="13"/>
      <c r="HM23" s="13"/>
      <c r="HN23" s="13"/>
      <c r="HO23" s="13"/>
      <c r="HP23" s="13"/>
      <c r="HQ23" s="13"/>
      <c r="HR23" s="13"/>
      <c r="HS23" s="13"/>
      <c r="HT23" s="13"/>
    </row>
    <row r="24" spans="2:240" ht="15">
      <c r="B24" s="15"/>
      <c r="D24" s="19"/>
      <c r="E24" s="16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8"/>
      <c r="BI24" s="18"/>
      <c r="BJ24" s="18"/>
      <c r="BK24" s="18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8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L24" s="17"/>
      <c r="FM24" s="17"/>
      <c r="FN24" s="17"/>
      <c r="FO24" s="17"/>
      <c r="FP24" s="17"/>
      <c r="FQ24" s="17"/>
      <c r="FR24" s="17"/>
      <c r="FS24" s="17"/>
      <c r="FT24" s="17"/>
      <c r="FU24" s="17"/>
      <c r="FV24" s="17"/>
      <c r="FW24" s="17"/>
      <c r="FX24" s="17"/>
      <c r="FY24" s="17"/>
      <c r="FZ24" s="17"/>
      <c r="GA24" s="17"/>
      <c r="GB24" s="17"/>
      <c r="GC24" s="17"/>
      <c r="GD24" s="17"/>
      <c r="GE24" s="17"/>
      <c r="GF24" s="17"/>
      <c r="GG24" s="17"/>
      <c r="GH24" s="17"/>
      <c r="GI24" s="17"/>
      <c r="GJ24" s="18"/>
      <c r="GK24" s="18"/>
      <c r="GL24" s="18"/>
      <c r="GM24" s="18"/>
      <c r="GN24" s="18"/>
      <c r="GO24" s="18"/>
      <c r="GP24" s="18"/>
      <c r="GQ24" s="18"/>
      <c r="GR24" s="18"/>
      <c r="GS24" s="18"/>
      <c r="GT24" s="18"/>
      <c r="GU24" s="18"/>
      <c r="GV24" s="18"/>
      <c r="GW24" s="18"/>
      <c r="GX24" s="18"/>
      <c r="GY24" s="18"/>
      <c r="GZ24" s="18"/>
      <c r="HA24" s="18"/>
      <c r="HB24" s="18"/>
      <c r="HC24" s="18"/>
      <c r="HD24" s="18"/>
      <c r="HE24" s="18"/>
      <c r="HF24" s="18"/>
      <c r="HG24" s="18"/>
      <c r="HH24" s="18"/>
      <c r="HI24" s="18"/>
      <c r="HJ24" s="18"/>
      <c r="HK24" s="17"/>
      <c r="HL24" s="18"/>
      <c r="HM24" s="18"/>
      <c r="HN24" s="18"/>
      <c r="HO24" s="18"/>
      <c r="HP24" s="18"/>
      <c r="HQ24" s="18"/>
      <c r="HX24" s="3"/>
      <c r="HZ24" s="3"/>
      <c r="IF24" s="3"/>
    </row>
    <row r="25" spans="2:226" ht="14.25" customHeight="1">
      <c r="B25" s="69"/>
      <c r="C25" s="69"/>
      <c r="D25" s="69"/>
      <c r="E25" s="69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68"/>
      <c r="BK25" s="68"/>
      <c r="BL25" s="68"/>
      <c r="BM25" s="68"/>
      <c r="BN25" s="68"/>
      <c r="BO25" s="68"/>
      <c r="BP25" s="68"/>
      <c r="BQ25" s="68"/>
      <c r="BR25" s="68"/>
      <c r="BS25" s="68"/>
      <c r="BT25" s="68"/>
      <c r="BU25" s="68"/>
      <c r="BV25" s="68"/>
      <c r="BW25" s="68"/>
      <c r="BX25" s="68"/>
      <c r="BY25" s="68"/>
      <c r="BZ25" s="68"/>
      <c r="CA25" s="68"/>
      <c r="CB25" s="68"/>
      <c r="CC25" s="68"/>
      <c r="CD25" s="68"/>
      <c r="CE25" s="68"/>
      <c r="CF25" s="68"/>
      <c r="CG25" s="68"/>
      <c r="CH25" s="68"/>
      <c r="CI25" s="68"/>
      <c r="CJ25" s="68"/>
      <c r="CK25" s="68"/>
      <c r="CL25" s="68"/>
      <c r="CM25" s="68"/>
      <c r="CN25" s="68"/>
      <c r="CO25" s="68"/>
      <c r="CP25" s="68"/>
      <c r="CQ25" s="68"/>
      <c r="CR25" s="68"/>
      <c r="CS25" s="68"/>
      <c r="CT25" s="68"/>
      <c r="CU25" s="68"/>
      <c r="CV25" s="68"/>
      <c r="CW25" s="68"/>
      <c r="CX25" s="68"/>
      <c r="CY25" s="68"/>
      <c r="CZ25" s="68"/>
      <c r="DA25" s="68"/>
      <c r="DB25" s="68"/>
      <c r="DC25" s="68"/>
      <c r="DD25" s="68"/>
      <c r="DE25" s="68"/>
      <c r="DF25" s="68"/>
      <c r="DG25" s="68"/>
      <c r="DH25" s="68"/>
      <c r="DI25" s="68"/>
      <c r="DJ25" s="68"/>
      <c r="DK25" s="68"/>
      <c r="DL25" s="68"/>
      <c r="DM25" s="68"/>
      <c r="DN25" s="68"/>
      <c r="DO25" s="68"/>
      <c r="DP25" s="68"/>
      <c r="DQ25" s="68"/>
      <c r="DR25" s="68"/>
      <c r="DS25" s="68"/>
      <c r="DT25" s="68"/>
      <c r="DU25" s="68"/>
      <c r="DV25" s="68"/>
      <c r="DW25" s="68"/>
      <c r="DX25" s="68"/>
      <c r="DY25" s="68"/>
      <c r="DZ25" s="68"/>
      <c r="EA25" s="68"/>
      <c r="EB25" s="68"/>
      <c r="EC25" s="68"/>
      <c r="ED25" s="68"/>
      <c r="EE25" s="68"/>
      <c r="EF25" s="68"/>
      <c r="EG25" s="68"/>
      <c r="EH25" s="68"/>
      <c r="EI25" s="68"/>
      <c r="EJ25" s="68"/>
      <c r="EK25" s="68"/>
      <c r="EL25" s="68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  <c r="GD25" s="13"/>
      <c r="GE25" s="13"/>
      <c r="GF25" s="13"/>
      <c r="GG25" s="13"/>
      <c r="GH25" s="13"/>
      <c r="GI25" s="13"/>
      <c r="GJ25" s="13"/>
      <c r="GK25" s="13"/>
      <c r="GL25" s="13"/>
      <c r="GM25" s="13"/>
      <c r="GN25" s="13"/>
      <c r="GO25" s="13"/>
      <c r="GP25" s="13"/>
      <c r="GQ25" s="13"/>
      <c r="GR25" s="13"/>
      <c r="GS25" s="13"/>
      <c r="GT25" s="13"/>
      <c r="GU25" s="13"/>
      <c r="GV25" s="13"/>
      <c r="GW25" s="13"/>
      <c r="GX25" s="13"/>
      <c r="GY25" s="13"/>
      <c r="GZ25" s="13"/>
      <c r="HA25" s="13"/>
      <c r="HB25" s="13"/>
      <c r="HC25" s="13"/>
      <c r="HD25" s="13"/>
      <c r="HE25" s="13"/>
      <c r="HF25" s="13"/>
      <c r="HG25" s="13"/>
      <c r="HH25" s="13"/>
      <c r="HI25" s="13"/>
      <c r="HJ25" s="13"/>
      <c r="HK25" s="13"/>
      <c r="HL25" s="13"/>
      <c r="HM25" s="13"/>
      <c r="HN25" s="13"/>
      <c r="HO25" s="13"/>
      <c r="HP25" s="13"/>
      <c r="HQ25" s="13"/>
      <c r="HR25" s="17"/>
    </row>
    <row r="26" spans="2:233" ht="18" customHeight="1">
      <c r="B26" s="69"/>
      <c r="C26" s="69"/>
      <c r="D26" s="69"/>
      <c r="E26" s="69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8"/>
      <c r="BM26" s="68"/>
      <c r="BN26" s="68"/>
      <c r="BO26" s="68"/>
      <c r="BP26" s="68"/>
      <c r="BQ26" s="68"/>
      <c r="BR26" s="68"/>
      <c r="BS26" s="68"/>
      <c r="BT26" s="68"/>
      <c r="BU26" s="68"/>
      <c r="BV26" s="68"/>
      <c r="BW26" s="68"/>
      <c r="BX26" s="68"/>
      <c r="BY26" s="68"/>
      <c r="BZ26" s="68"/>
      <c r="CA26" s="68"/>
      <c r="CB26" s="68"/>
      <c r="CC26" s="68"/>
      <c r="CD26" s="68"/>
      <c r="CE26" s="68"/>
      <c r="CF26" s="68"/>
      <c r="CG26" s="68"/>
      <c r="CH26" s="68"/>
      <c r="CI26" s="68"/>
      <c r="CJ26" s="68"/>
      <c r="CK26" s="68"/>
      <c r="CL26" s="68"/>
      <c r="CM26" s="68"/>
      <c r="CN26" s="68"/>
      <c r="CO26" s="68"/>
      <c r="CP26" s="68"/>
      <c r="CQ26" s="68"/>
      <c r="CR26" s="68"/>
      <c r="CS26" s="68"/>
      <c r="CT26" s="68"/>
      <c r="CU26" s="68"/>
      <c r="CV26" s="68"/>
      <c r="CW26" s="68"/>
      <c r="CX26" s="68"/>
      <c r="CY26" s="68"/>
      <c r="CZ26" s="68"/>
      <c r="DA26" s="68"/>
      <c r="DB26" s="68"/>
      <c r="DC26" s="68"/>
      <c r="DD26" s="68"/>
      <c r="DE26" s="68"/>
      <c r="DF26" s="68"/>
      <c r="DG26" s="68"/>
      <c r="DH26" s="68"/>
      <c r="DI26" s="68"/>
      <c r="DJ26" s="68"/>
      <c r="DK26" s="68"/>
      <c r="DL26" s="68"/>
      <c r="DM26" s="68"/>
      <c r="DN26" s="68"/>
      <c r="DO26" s="68"/>
      <c r="DP26" s="68"/>
      <c r="DQ26" s="68"/>
      <c r="DR26" s="68"/>
      <c r="DS26" s="68"/>
      <c r="DT26" s="68"/>
      <c r="DU26" s="68"/>
      <c r="DV26" s="68"/>
      <c r="DW26" s="68"/>
      <c r="DX26" s="68"/>
      <c r="DY26" s="68"/>
      <c r="DZ26" s="68"/>
      <c r="EA26" s="68"/>
      <c r="EB26" s="68"/>
      <c r="EC26" s="68"/>
      <c r="ED26" s="68"/>
      <c r="EE26" s="68"/>
      <c r="EF26" s="68"/>
      <c r="EG26" s="68"/>
      <c r="EH26" s="68"/>
      <c r="EI26" s="68"/>
      <c r="EJ26" s="68"/>
      <c r="EK26" s="68"/>
      <c r="EL26" s="68"/>
      <c r="EM26" s="68"/>
      <c r="EN26" s="68"/>
      <c r="EO26" s="68"/>
      <c r="EP26" s="68"/>
      <c r="EQ26" s="68"/>
      <c r="ER26" s="68"/>
      <c r="ES26" s="68"/>
      <c r="ET26" s="68"/>
      <c r="EU26" s="68"/>
      <c r="EV26" s="68"/>
      <c r="EW26" s="68"/>
      <c r="EX26" s="68"/>
      <c r="EY26" s="68"/>
      <c r="EZ26" s="68"/>
      <c r="FA26" s="68"/>
      <c r="FB26" s="68"/>
      <c r="FC26" s="68"/>
      <c r="FD26" s="68"/>
      <c r="FE26" s="68"/>
      <c r="FF26" s="68"/>
      <c r="FG26" s="68"/>
      <c r="FH26" s="68"/>
      <c r="FI26" s="68"/>
      <c r="FJ26" s="68"/>
      <c r="FK26" s="68"/>
      <c r="FL26" s="68"/>
      <c r="FM26" s="68"/>
      <c r="FN26" s="68"/>
      <c r="FO26" s="68"/>
      <c r="FP26" s="68"/>
      <c r="FQ26" s="68"/>
      <c r="FR26" s="68"/>
      <c r="FS26" s="68"/>
      <c r="FT26" s="68"/>
      <c r="FU26" s="68"/>
      <c r="FV26" s="68"/>
      <c r="FW26" s="68"/>
      <c r="FX26" s="68"/>
      <c r="FY26" s="68"/>
      <c r="FZ26" s="68"/>
      <c r="GA26" s="68"/>
      <c r="GB26" s="68"/>
      <c r="GC26" s="68"/>
      <c r="GD26" s="68"/>
      <c r="GE26" s="68"/>
      <c r="GF26" s="68"/>
      <c r="GG26" s="68"/>
      <c r="GH26" s="68"/>
      <c r="GI26" s="68"/>
      <c r="GJ26" s="68"/>
      <c r="GK26" s="68"/>
      <c r="GL26" s="68"/>
      <c r="GM26" s="68"/>
      <c r="GN26" s="68"/>
      <c r="GO26" s="68"/>
      <c r="GP26" s="68"/>
      <c r="GQ26" s="68"/>
      <c r="GR26" s="68"/>
      <c r="GS26" s="68"/>
      <c r="GT26" s="68"/>
      <c r="GU26" s="68"/>
      <c r="GV26" s="68"/>
      <c r="GW26" s="68"/>
      <c r="GX26" s="68"/>
      <c r="GY26" s="68"/>
      <c r="GZ26" s="68"/>
      <c r="HA26" s="68"/>
      <c r="HB26" s="68"/>
      <c r="HC26" s="68"/>
      <c r="HD26" s="68"/>
      <c r="HE26" s="68"/>
      <c r="HF26" s="68"/>
      <c r="HG26" s="68"/>
      <c r="HH26" s="68"/>
      <c r="HI26" s="68"/>
      <c r="HJ26" s="68"/>
      <c r="HK26" s="68"/>
      <c r="HL26" s="68"/>
      <c r="HM26" s="68"/>
      <c r="HN26" s="68"/>
      <c r="HO26" s="68"/>
      <c r="HP26" s="68"/>
      <c r="HQ26" s="68"/>
      <c r="HR26" s="14"/>
      <c r="HX26" s="3"/>
      <c r="HY26" s="3"/>
    </row>
    <row r="27" spans="2:228" ht="15" customHeight="1">
      <c r="B27" s="20"/>
      <c r="C27" s="20"/>
      <c r="D27" s="20"/>
      <c r="E27" s="21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2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3"/>
      <c r="AW27" s="20"/>
      <c r="AX27" s="23"/>
      <c r="AY27" s="23"/>
      <c r="AZ27" s="23"/>
      <c r="BA27" s="23"/>
      <c r="BB27" s="23"/>
      <c r="BC27" s="20"/>
      <c r="BD27" s="20"/>
      <c r="BE27" s="20"/>
      <c r="BF27" s="20"/>
      <c r="BG27" s="20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23"/>
      <c r="DU27" s="23"/>
      <c r="DV27" s="23"/>
      <c r="DW27" s="23"/>
      <c r="DX27" s="23"/>
      <c r="DY27" s="23"/>
      <c r="DZ27" s="23"/>
      <c r="EA27" s="23"/>
      <c r="EB27" s="23"/>
      <c r="EC27" s="23"/>
      <c r="ED27" s="23"/>
      <c r="EE27" s="23"/>
      <c r="EF27" s="23"/>
      <c r="EG27" s="23"/>
      <c r="EH27" s="23"/>
      <c r="EI27" s="23"/>
      <c r="EJ27" s="23"/>
      <c r="EK27" s="23"/>
      <c r="EL27" s="23"/>
      <c r="EM27" s="24"/>
      <c r="EN27" s="24"/>
      <c r="EO27" s="24"/>
      <c r="EP27" s="24"/>
      <c r="EQ27" s="24"/>
      <c r="ER27" s="24"/>
      <c r="ES27" s="24"/>
      <c r="ET27" s="24"/>
      <c r="EU27" s="24"/>
      <c r="EV27" s="24"/>
      <c r="EW27" s="24"/>
      <c r="EX27" s="24"/>
      <c r="EY27" s="24"/>
      <c r="EZ27" s="24"/>
      <c r="FA27" s="24"/>
      <c r="FB27" s="24"/>
      <c r="FC27" s="24"/>
      <c r="FD27" s="24"/>
      <c r="FE27" s="24"/>
      <c r="FF27" s="24"/>
      <c r="FG27" s="24"/>
      <c r="FH27" s="24"/>
      <c r="FI27" s="24"/>
      <c r="FJ27" s="24"/>
      <c r="FK27" s="24"/>
      <c r="FL27" s="24"/>
      <c r="FM27" s="24"/>
      <c r="FN27" s="24"/>
      <c r="FO27" s="24"/>
      <c r="FP27" s="24"/>
      <c r="FQ27" s="24"/>
      <c r="FR27" s="24"/>
      <c r="FS27" s="24"/>
      <c r="FT27" s="24"/>
      <c r="FU27" s="24"/>
      <c r="FV27" s="24"/>
      <c r="FW27" s="24"/>
      <c r="FX27" s="24"/>
      <c r="FY27" s="24"/>
      <c r="FZ27" s="24"/>
      <c r="GA27" s="24"/>
      <c r="GB27" s="24"/>
      <c r="GC27" s="24"/>
      <c r="GD27" s="24"/>
      <c r="GE27" s="24"/>
      <c r="GF27" s="24"/>
      <c r="GG27" s="24"/>
      <c r="GH27" s="24"/>
      <c r="GI27" s="24"/>
      <c r="GJ27" s="24"/>
      <c r="GK27" s="24"/>
      <c r="GL27" s="24"/>
      <c r="GM27" s="24"/>
      <c r="GN27" s="24"/>
      <c r="GO27" s="24"/>
      <c r="GP27" s="24"/>
      <c r="GQ27" s="24"/>
      <c r="GR27" s="24"/>
      <c r="GS27" s="24"/>
      <c r="GT27" s="24"/>
      <c r="GU27" s="24"/>
      <c r="GV27" s="24"/>
      <c r="GW27" s="24"/>
      <c r="GX27" s="24"/>
      <c r="GY27" s="24"/>
      <c r="GZ27" s="24"/>
      <c r="HA27" s="24"/>
      <c r="HB27" s="24"/>
      <c r="HC27" s="24"/>
      <c r="HD27" s="24"/>
      <c r="HE27" s="24"/>
      <c r="HF27" s="24"/>
      <c r="HG27" s="24"/>
      <c r="HH27" s="24"/>
      <c r="HI27" s="24"/>
      <c r="HJ27" s="24"/>
      <c r="HK27" s="24"/>
      <c r="HL27" s="24"/>
      <c r="HM27" s="24"/>
      <c r="HN27" s="24"/>
      <c r="HO27" s="24"/>
      <c r="HP27" s="24"/>
      <c r="HQ27" s="24"/>
      <c r="HR27" s="20"/>
      <c r="HS27" s="3"/>
      <c r="HT27" s="3"/>
    </row>
    <row r="28" spans="2:228" ht="15.75">
      <c r="B28" s="25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X28" s="3"/>
      <c r="AY28" s="3"/>
      <c r="AZ28" s="3"/>
      <c r="BA28" s="3"/>
      <c r="BB28" s="3"/>
      <c r="BP28" s="3"/>
      <c r="BT28" s="3"/>
      <c r="BU28" s="3"/>
      <c r="BV28" s="3"/>
      <c r="BW28" s="3"/>
      <c r="BX28" s="3"/>
      <c r="BY28" s="3"/>
      <c r="BZ28" s="3"/>
      <c r="CA28" s="3"/>
      <c r="CB28" s="26"/>
      <c r="CC28" s="26"/>
      <c r="CD28" s="26"/>
      <c r="CE28" s="27"/>
      <c r="CF28" s="28"/>
      <c r="CG28" s="26"/>
      <c r="CH28" s="29"/>
      <c r="CI28" s="29"/>
      <c r="CJ28" s="29"/>
      <c r="CK28" s="29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  <c r="DR28" s="30"/>
      <c r="DS28" s="30"/>
      <c r="DT28" s="30"/>
      <c r="DU28" s="30"/>
      <c r="DV28" s="30"/>
      <c r="DW28" s="30"/>
      <c r="DX28" s="30"/>
      <c r="DY28" s="30"/>
      <c r="DZ28" s="30"/>
      <c r="EA28" s="30"/>
      <c r="EB28" s="30"/>
      <c r="EC28" s="30"/>
      <c r="ED28" s="30"/>
      <c r="EE28" s="30"/>
      <c r="EF28" s="30"/>
      <c r="EG28" s="30"/>
      <c r="EH28" s="30"/>
      <c r="EI28" s="30"/>
      <c r="EJ28" s="30"/>
      <c r="EK28" s="30"/>
      <c r="EL28" s="30"/>
      <c r="EM28" s="31"/>
      <c r="EN28" s="31"/>
      <c r="EO28" s="31"/>
      <c r="EP28" s="31"/>
      <c r="EQ28" s="31"/>
      <c r="ER28" s="31"/>
      <c r="ES28" s="31"/>
      <c r="ET28" s="31"/>
      <c r="EU28" s="31"/>
      <c r="EV28" s="31"/>
      <c r="EW28" s="31"/>
      <c r="EX28" s="31"/>
      <c r="EY28" s="31"/>
      <c r="EZ28" s="31"/>
      <c r="FA28" s="31"/>
      <c r="FB28" s="31"/>
      <c r="FC28" s="31"/>
      <c r="FD28" s="31"/>
      <c r="FE28" s="31"/>
      <c r="FF28" s="31"/>
      <c r="FG28" s="31"/>
      <c r="FH28" s="31"/>
      <c r="FI28" s="31"/>
      <c r="FJ28" s="31"/>
      <c r="FK28" s="31"/>
      <c r="FL28" s="31"/>
      <c r="FM28" s="31"/>
      <c r="FN28" s="31"/>
      <c r="FO28" s="31"/>
      <c r="FP28" s="31"/>
      <c r="FQ28" s="31"/>
      <c r="FR28" s="31"/>
      <c r="FS28" s="31"/>
      <c r="FT28" s="31"/>
      <c r="FU28" s="31"/>
      <c r="FV28" s="31"/>
      <c r="FW28" s="31"/>
      <c r="FX28" s="31"/>
      <c r="FY28" s="31"/>
      <c r="FZ28" s="31"/>
      <c r="GA28" s="31"/>
      <c r="GB28" s="31"/>
      <c r="GC28" s="31"/>
      <c r="GD28" s="31"/>
      <c r="GE28" s="31"/>
      <c r="GF28" s="31"/>
      <c r="GG28" s="31"/>
      <c r="GH28" s="31"/>
      <c r="GI28" s="31"/>
      <c r="GJ28" s="31"/>
      <c r="GK28" s="31"/>
      <c r="GL28" s="31"/>
      <c r="GM28" s="31"/>
      <c r="GN28" s="31"/>
      <c r="GO28" s="31"/>
      <c r="GP28" s="31"/>
      <c r="GQ28" s="31"/>
      <c r="GR28" s="31"/>
      <c r="GS28" s="31"/>
      <c r="GT28" s="31"/>
      <c r="GU28" s="31"/>
      <c r="GV28" s="31"/>
      <c r="GW28" s="31"/>
      <c r="GX28" s="31"/>
      <c r="GY28" s="31"/>
      <c r="GZ28" s="31"/>
      <c r="HA28" s="31"/>
      <c r="HB28" s="31"/>
      <c r="HC28" s="31"/>
      <c r="HD28" s="31"/>
      <c r="HE28" s="31"/>
      <c r="HF28" s="31"/>
      <c r="HG28" s="31"/>
      <c r="HH28" s="31"/>
      <c r="HI28" s="31"/>
      <c r="HJ28" s="31"/>
      <c r="HK28" s="31"/>
      <c r="HL28" s="31"/>
      <c r="HM28" s="31"/>
      <c r="HN28" s="31"/>
      <c r="HO28" s="31"/>
      <c r="HP28" s="31"/>
      <c r="HQ28" s="31"/>
      <c r="HR28" s="32"/>
      <c r="HS28" s="3"/>
      <c r="HT28" s="3"/>
    </row>
    <row r="29" spans="2:228" ht="15.75">
      <c r="B29" s="25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X29" s="3"/>
      <c r="AY29" s="3"/>
      <c r="AZ29" s="3"/>
      <c r="BA29" s="3"/>
      <c r="BB29" s="3"/>
      <c r="BP29" s="3"/>
      <c r="BT29" s="3"/>
      <c r="BU29" s="3"/>
      <c r="BV29" s="3"/>
      <c r="BW29" s="3"/>
      <c r="BX29" s="3"/>
      <c r="BY29" s="3"/>
      <c r="BZ29" s="3"/>
      <c r="CA29" s="3"/>
      <c r="CB29" s="26"/>
      <c r="CC29" s="26"/>
      <c r="CD29" s="26"/>
      <c r="CE29" s="27"/>
      <c r="CF29" s="28"/>
      <c r="CG29" s="26"/>
      <c r="CH29" s="29"/>
      <c r="CI29" s="29"/>
      <c r="CJ29" s="29"/>
      <c r="CK29" s="29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30"/>
      <c r="DT29" s="30"/>
      <c r="DU29" s="30"/>
      <c r="DV29" s="30"/>
      <c r="DW29" s="30"/>
      <c r="DX29" s="30"/>
      <c r="DY29" s="30"/>
      <c r="DZ29" s="30"/>
      <c r="EA29" s="30"/>
      <c r="EB29" s="30"/>
      <c r="EC29" s="30"/>
      <c r="ED29" s="30"/>
      <c r="EE29" s="30"/>
      <c r="EF29" s="30"/>
      <c r="EG29" s="30"/>
      <c r="EH29" s="30"/>
      <c r="EI29" s="30"/>
      <c r="EJ29" s="30"/>
      <c r="EK29" s="30"/>
      <c r="EL29" s="30"/>
      <c r="EM29" s="33"/>
      <c r="EN29" s="33"/>
      <c r="EO29" s="33"/>
      <c r="EP29" s="33"/>
      <c r="EQ29" s="33"/>
      <c r="ER29" s="33"/>
      <c r="ES29" s="33"/>
      <c r="ET29" s="33"/>
      <c r="EU29" s="33"/>
      <c r="EV29" s="33"/>
      <c r="EW29" s="33"/>
      <c r="EX29" s="33"/>
      <c r="EY29" s="33"/>
      <c r="EZ29" s="33"/>
      <c r="FA29" s="33"/>
      <c r="FB29" s="33"/>
      <c r="FC29" s="33"/>
      <c r="FD29" s="33"/>
      <c r="FE29" s="33"/>
      <c r="FF29" s="33"/>
      <c r="FG29" s="33"/>
      <c r="FH29" s="33"/>
      <c r="FI29" s="33"/>
      <c r="FJ29" s="33"/>
      <c r="FK29" s="33"/>
      <c r="FL29" s="33"/>
      <c r="FM29" s="33"/>
      <c r="FN29" s="33"/>
      <c r="FO29" s="33"/>
      <c r="FP29" s="33"/>
      <c r="FQ29" s="33"/>
      <c r="FR29" s="33"/>
      <c r="FS29" s="33"/>
      <c r="FT29" s="33"/>
      <c r="FU29" s="33"/>
      <c r="FV29" s="33"/>
      <c r="FW29" s="33"/>
      <c r="FX29" s="33"/>
      <c r="FY29" s="33"/>
      <c r="FZ29" s="33"/>
      <c r="GA29" s="33"/>
      <c r="GB29" s="33"/>
      <c r="GC29" s="33"/>
      <c r="GD29" s="33"/>
      <c r="GE29" s="33"/>
      <c r="GF29" s="33"/>
      <c r="GG29" s="33"/>
      <c r="GH29" s="33"/>
      <c r="GI29" s="33"/>
      <c r="GJ29" s="33"/>
      <c r="GK29" s="33"/>
      <c r="GL29" s="33"/>
      <c r="GM29" s="33"/>
      <c r="GN29" s="33"/>
      <c r="GO29" s="33"/>
      <c r="GP29" s="33"/>
      <c r="GQ29" s="33"/>
      <c r="GR29" s="33"/>
      <c r="GS29" s="33"/>
      <c r="GT29" s="33"/>
      <c r="GU29" s="33"/>
      <c r="GV29" s="33"/>
      <c r="GW29" s="33"/>
      <c r="GX29" s="33"/>
      <c r="GY29" s="33"/>
      <c r="GZ29" s="33"/>
      <c r="HA29" s="33"/>
      <c r="HB29" s="33"/>
      <c r="HC29" s="33"/>
      <c r="HD29" s="33"/>
      <c r="HE29" s="33"/>
      <c r="HF29" s="33"/>
      <c r="HG29" s="33"/>
      <c r="HH29" s="33"/>
      <c r="HI29" s="33"/>
      <c r="HJ29" s="33"/>
      <c r="HK29" s="33"/>
      <c r="HL29" s="33"/>
      <c r="HM29" s="33"/>
      <c r="HN29" s="33"/>
      <c r="HO29" s="33"/>
      <c r="HP29" s="33"/>
      <c r="HQ29" s="33"/>
      <c r="HR29" s="32"/>
      <c r="HS29" s="3"/>
      <c r="HT29" s="3"/>
    </row>
    <row r="30" spans="50:226" ht="18" customHeight="1">
      <c r="AX30" s="3"/>
      <c r="AY30" s="3"/>
      <c r="AZ30" s="3"/>
      <c r="BA30" s="3"/>
      <c r="BB30" s="3"/>
      <c r="BT30" s="3"/>
      <c r="BU30" s="3"/>
      <c r="BV30" s="3"/>
      <c r="BW30" s="3"/>
      <c r="BX30" s="3"/>
      <c r="BY30" s="3"/>
      <c r="BZ30" s="3"/>
      <c r="CA30" s="3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35"/>
      <c r="DE30" s="35"/>
      <c r="DF30" s="35"/>
      <c r="DG30" s="35"/>
      <c r="DH30" s="35"/>
      <c r="DI30" s="35"/>
      <c r="DJ30" s="35"/>
      <c r="DK30" s="35"/>
      <c r="DL30" s="35"/>
      <c r="DM30" s="35"/>
      <c r="DN30" s="35"/>
      <c r="DO30" s="35"/>
      <c r="DP30" s="35"/>
      <c r="DQ30" s="35"/>
      <c r="DR30" s="35"/>
      <c r="DS30" s="35"/>
      <c r="DT30" s="35"/>
      <c r="DU30" s="35"/>
      <c r="DV30" s="35"/>
      <c r="DW30" s="35"/>
      <c r="DX30" s="35"/>
      <c r="DY30" s="35"/>
      <c r="DZ30" s="35"/>
      <c r="EA30" s="35"/>
      <c r="EB30" s="35"/>
      <c r="EC30" s="35"/>
      <c r="ED30" s="35"/>
      <c r="EE30" s="35"/>
      <c r="EF30" s="35"/>
      <c r="EG30" s="35"/>
      <c r="EH30" s="35"/>
      <c r="EI30" s="35"/>
      <c r="EJ30" s="35"/>
      <c r="EK30" s="35"/>
      <c r="EL30" s="35"/>
      <c r="EM30" s="33"/>
      <c r="EN30" s="33"/>
      <c r="EO30" s="33"/>
      <c r="EP30" s="33"/>
      <c r="EQ30" s="33"/>
      <c r="ER30" s="33"/>
      <c r="ES30" s="33"/>
      <c r="ET30" s="33"/>
      <c r="EU30" s="33"/>
      <c r="EV30" s="33"/>
      <c r="EW30" s="33"/>
      <c r="EX30" s="33"/>
      <c r="EY30" s="33"/>
      <c r="EZ30" s="33"/>
      <c r="FA30" s="33"/>
      <c r="FB30" s="33"/>
      <c r="FC30" s="33"/>
      <c r="FD30" s="33"/>
      <c r="FE30" s="33"/>
      <c r="FF30" s="33"/>
      <c r="FG30" s="33"/>
      <c r="FH30" s="33"/>
      <c r="FI30" s="33"/>
      <c r="FJ30" s="33"/>
      <c r="FK30" s="33"/>
      <c r="FL30" s="33"/>
      <c r="FM30" s="33"/>
      <c r="FN30" s="33"/>
      <c r="FO30" s="33"/>
      <c r="FP30" s="33"/>
      <c r="FQ30" s="33"/>
      <c r="FR30" s="33"/>
      <c r="FS30" s="33"/>
      <c r="FT30" s="33"/>
      <c r="FU30" s="33"/>
      <c r="FV30" s="33"/>
      <c r="FW30" s="33"/>
      <c r="FX30" s="33"/>
      <c r="FY30" s="33"/>
      <c r="FZ30" s="33"/>
      <c r="GA30" s="33"/>
      <c r="GB30" s="33"/>
      <c r="GC30" s="33"/>
      <c r="GD30" s="33"/>
      <c r="GE30" s="33"/>
      <c r="GF30" s="33"/>
      <c r="GG30" s="33"/>
      <c r="GH30" s="33"/>
      <c r="GI30" s="33"/>
      <c r="GJ30" s="33"/>
      <c r="GK30" s="33"/>
      <c r="GL30" s="33"/>
      <c r="GM30" s="33"/>
      <c r="GN30" s="33"/>
      <c r="GO30" s="33"/>
      <c r="GP30" s="33"/>
      <c r="GQ30" s="33"/>
      <c r="GR30" s="33"/>
      <c r="GS30" s="33"/>
      <c r="GT30" s="33"/>
      <c r="GU30" s="33"/>
      <c r="GV30" s="33"/>
      <c r="GW30" s="33"/>
      <c r="GX30" s="33"/>
      <c r="GY30" s="33"/>
      <c r="GZ30" s="33"/>
      <c r="HA30" s="33"/>
      <c r="HB30" s="33"/>
      <c r="HC30" s="33"/>
      <c r="HD30" s="33"/>
      <c r="HE30" s="33"/>
      <c r="HF30" s="33"/>
      <c r="HG30" s="33"/>
      <c r="HH30" s="33"/>
      <c r="HI30" s="33"/>
      <c r="HJ30" s="33"/>
      <c r="HK30" s="33"/>
      <c r="HL30" s="33"/>
      <c r="HM30" s="33"/>
      <c r="HN30" s="33"/>
      <c r="HO30" s="33"/>
      <c r="HP30" s="33"/>
      <c r="HQ30" s="33"/>
      <c r="HR30" s="33"/>
    </row>
    <row r="31" spans="6:142" ht="12.75"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  <c r="CV31" s="36"/>
      <c r="CW31" s="36"/>
      <c r="CX31" s="36"/>
      <c r="CY31" s="36"/>
      <c r="CZ31" s="36"/>
      <c r="DA31" s="36"/>
      <c r="DB31" s="36"/>
      <c r="DC31" s="36"/>
      <c r="DD31" s="36"/>
      <c r="DE31" s="36"/>
      <c r="DF31" s="36"/>
      <c r="DG31" s="36"/>
      <c r="DH31" s="36"/>
      <c r="DI31" s="36"/>
      <c r="DJ31" s="36"/>
      <c r="DK31" s="36"/>
      <c r="DL31" s="36"/>
      <c r="DM31" s="36"/>
      <c r="DN31" s="36"/>
      <c r="DO31" s="36"/>
      <c r="DP31" s="36"/>
      <c r="DQ31" s="36"/>
      <c r="DR31" s="36"/>
      <c r="DS31" s="36"/>
      <c r="DT31" s="36"/>
      <c r="DU31" s="36"/>
      <c r="DV31" s="36"/>
      <c r="DW31" s="36"/>
      <c r="DX31" s="36"/>
      <c r="DY31" s="36"/>
      <c r="DZ31" s="36"/>
      <c r="EA31" s="36"/>
      <c r="EB31" s="36"/>
      <c r="EC31" s="36"/>
      <c r="ED31" s="36"/>
      <c r="EE31" s="36"/>
      <c r="EF31" s="36"/>
      <c r="EG31" s="36"/>
      <c r="EH31" s="36"/>
      <c r="EI31" s="36"/>
      <c r="EJ31" s="36"/>
      <c r="EK31" s="36"/>
      <c r="EL31" s="36"/>
    </row>
    <row r="32" spans="6:48" ht="12.75"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</row>
    <row r="37" spans="227:228" ht="12.75">
      <c r="HS37" s="37"/>
      <c r="HT37" s="37"/>
    </row>
    <row r="47" ht="12.75">
      <c r="D47" s="38"/>
    </row>
    <row r="49" spans="5:59" ht="12.75">
      <c r="E49" s="4"/>
      <c r="F49" s="39">
        <v>36678</v>
      </c>
      <c r="G49" s="39">
        <v>36708</v>
      </c>
      <c r="H49" s="39">
        <v>36739</v>
      </c>
      <c r="I49" s="39">
        <v>36770</v>
      </c>
      <c r="J49" s="39">
        <v>36800</v>
      </c>
      <c r="K49" s="39">
        <v>36831</v>
      </c>
      <c r="L49" s="39">
        <v>36861</v>
      </c>
      <c r="M49" s="39">
        <v>36495</v>
      </c>
      <c r="N49" s="39">
        <v>36526</v>
      </c>
      <c r="O49" s="39">
        <v>36647</v>
      </c>
      <c r="P49" s="39">
        <v>36708</v>
      </c>
      <c r="Q49" s="39">
        <v>36739</v>
      </c>
      <c r="R49" s="39">
        <v>36770</v>
      </c>
      <c r="S49" s="39">
        <v>36800</v>
      </c>
      <c r="T49" s="39">
        <v>36831</v>
      </c>
      <c r="U49" s="39">
        <v>36861</v>
      </c>
      <c r="V49" s="39">
        <v>36892</v>
      </c>
      <c r="W49" s="39">
        <v>36923</v>
      </c>
      <c r="X49" s="39">
        <v>36951</v>
      </c>
      <c r="Y49" s="39">
        <v>36982</v>
      </c>
      <c r="Z49" s="39">
        <v>37012</v>
      </c>
      <c r="AA49" s="39">
        <v>37043</v>
      </c>
      <c r="AB49" s="39">
        <v>37073</v>
      </c>
      <c r="AC49" s="39">
        <v>37104</v>
      </c>
      <c r="AD49" s="40">
        <v>37135</v>
      </c>
      <c r="AE49" s="39">
        <v>37165</v>
      </c>
      <c r="AF49" s="39">
        <v>37196</v>
      </c>
      <c r="AG49" s="39">
        <v>37226</v>
      </c>
      <c r="AH49" s="39">
        <v>37257</v>
      </c>
      <c r="AI49" s="39">
        <v>37288</v>
      </c>
      <c r="AJ49" s="39">
        <v>37316</v>
      </c>
      <c r="AK49" s="39">
        <v>37347</v>
      </c>
      <c r="AL49" s="39">
        <v>37377</v>
      </c>
      <c r="AM49" s="39">
        <v>37408</v>
      </c>
      <c r="AN49" s="39">
        <v>37438</v>
      </c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E49" s="39"/>
      <c r="BF49" s="39"/>
      <c r="BG49" s="39"/>
    </row>
    <row r="50" ht="12.75">
      <c r="AD50" s="41"/>
    </row>
    <row r="57" spans="66:142" ht="12.75"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</row>
    <row r="80" ht="8.25" customHeight="1"/>
    <row r="81" ht="14.25" customHeight="1"/>
  </sheetData>
  <sheetProtection/>
  <mergeCells count="31">
    <mergeCell ref="GB12:GM12"/>
    <mergeCell ref="BP12:CA12"/>
    <mergeCell ref="IJ12:IT12"/>
    <mergeCell ref="B15:B16"/>
    <mergeCell ref="C15:C16"/>
    <mergeCell ref="D15:D16"/>
    <mergeCell ref="AT12:BE12"/>
    <mergeCell ref="AC12:AG12"/>
    <mergeCell ref="ER12:FC12"/>
    <mergeCell ref="CX12:DI12"/>
    <mergeCell ref="CL12:CW12"/>
    <mergeCell ref="FP12:GA12"/>
    <mergeCell ref="DJ12:DU12"/>
    <mergeCell ref="EO12:EQ12"/>
    <mergeCell ref="HL12:HW12"/>
    <mergeCell ref="GZ12:HK12"/>
    <mergeCell ref="D22:E22"/>
    <mergeCell ref="D18:E18"/>
    <mergeCell ref="N12:U12"/>
    <mergeCell ref="F12:M12"/>
    <mergeCell ref="BF12:BO12"/>
    <mergeCell ref="HX12:II12"/>
    <mergeCell ref="B6:IT6"/>
    <mergeCell ref="B5:IT5"/>
    <mergeCell ref="B4:IT4"/>
    <mergeCell ref="D12:E12"/>
    <mergeCell ref="CB12:CK12"/>
    <mergeCell ref="AH12:AS12"/>
    <mergeCell ref="DV12:EG12"/>
    <mergeCell ref="GX12:GY12"/>
    <mergeCell ref="FD12:FO12"/>
  </mergeCells>
  <printOptions horizontalCentered="1" verticalCentered="1"/>
  <pageMargins left="0.5905511811023623" right="0.5905511811023623" top="0.07874015748031496" bottom="0.4330708661417323" header="0.31496062992125984" footer="0.31496062992125984"/>
  <pageSetup horizontalDpi="600" verticalDpi="600" orientation="landscape" pageOrder="overThenDown" paperSize="9" scale="40" r:id="rId2"/>
  <headerFooter alignWithMargins="0">
    <oddFooter>&amp;L&amp;"Arial,Cursiva"Fuente: Perupetro S.A.</oddFooter>
  </headerFooter>
  <rowBreaks count="1" manualBreakCount="1">
    <brk id="182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 Percy Neciosup Liza</dc:creator>
  <cp:keywords/>
  <dc:description/>
  <cp:lastModifiedBy>TEMP_DGH117</cp:lastModifiedBy>
  <cp:lastPrinted>2020-06-03T03:46:39Z</cp:lastPrinted>
  <dcterms:created xsi:type="dcterms:W3CDTF">1997-07-01T22:48:52Z</dcterms:created>
  <dcterms:modified xsi:type="dcterms:W3CDTF">2020-12-07T22:05:31Z</dcterms:modified>
  <cp:category/>
  <cp:version/>
  <cp:contentType/>
  <cp:contentStatus/>
</cp:coreProperties>
</file>